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515"/>
  </bookViews>
  <sheets>
    <sheet name="до рішення" sheetId="3" r:id="rId1"/>
  </sheets>
  <calcPr calcId="124519"/>
</workbook>
</file>

<file path=xl/calcChain.xml><?xml version="1.0" encoding="utf-8"?>
<calcChain xmlns="http://schemas.openxmlformats.org/spreadsheetml/2006/main">
  <c r="J21" i="3"/>
  <c r="F21"/>
  <c r="F53"/>
  <c r="F52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D44"/>
  <c r="D47" s="1"/>
  <c r="K41"/>
  <c r="J41"/>
  <c r="I41"/>
  <c r="H41"/>
  <c r="G41"/>
  <c r="F41"/>
  <c r="J40"/>
  <c r="K40" s="1"/>
  <c r="K39" s="1"/>
  <c r="H40"/>
  <c r="I40" s="1"/>
  <c r="I39" s="1"/>
  <c r="G40"/>
  <c r="F40"/>
  <c r="J39"/>
  <c r="F39"/>
  <c r="D38"/>
  <c r="J35"/>
  <c r="H35"/>
  <c r="F35"/>
  <c r="J33"/>
  <c r="H33"/>
  <c r="F33"/>
  <c r="J32"/>
  <c r="J51" s="1"/>
  <c r="H32"/>
  <c r="I32" s="1"/>
  <c r="I51" s="1"/>
  <c r="F32"/>
  <c r="F51" s="1"/>
  <c r="K29"/>
  <c r="I29"/>
  <c r="G29"/>
  <c r="D29"/>
  <c r="K28"/>
  <c r="I28"/>
  <c r="I27" s="1"/>
  <c r="G28"/>
  <c r="D28"/>
  <c r="K27"/>
  <c r="J27"/>
  <c r="K35" s="1"/>
  <c r="K33" s="1"/>
  <c r="H27"/>
  <c r="I35" s="1"/>
  <c r="I33" s="1"/>
  <c r="G27"/>
  <c r="F27"/>
  <c r="D27" s="1"/>
  <c r="E35" s="1"/>
  <c r="K25"/>
  <c r="I25"/>
  <c r="G25"/>
  <c r="I24"/>
  <c r="G24"/>
  <c r="D24"/>
  <c r="K23"/>
  <c r="I23"/>
  <c r="G23"/>
  <c r="D23"/>
  <c r="E23" s="1"/>
  <c r="J22"/>
  <c r="J31" s="1"/>
  <c r="H22"/>
  <c r="H31" s="1"/>
  <c r="F22"/>
  <c r="F31" s="1"/>
  <c r="D22"/>
  <c r="D31" s="1"/>
  <c r="D19"/>
  <c r="E46" s="1"/>
  <c r="D18"/>
  <c r="J26" l="1"/>
  <c r="D32"/>
  <c r="D35"/>
  <c r="G35"/>
  <c r="G33" s="1"/>
  <c r="E41"/>
  <c r="H53"/>
  <c r="J53"/>
  <c r="J52" s="1"/>
  <c r="G54"/>
  <c r="I54"/>
  <c r="K54"/>
  <c r="H51"/>
  <c r="I22"/>
  <c r="D21"/>
  <c r="F26"/>
  <c r="G32"/>
  <c r="G51" s="1"/>
  <c r="K32"/>
  <c r="K51" s="1"/>
  <c r="D41"/>
  <c r="H39"/>
  <c r="E40"/>
  <c r="E39" s="1"/>
  <c r="G39"/>
  <c r="E47"/>
  <c r="E54" s="1"/>
  <c r="D46"/>
  <c r="D45" s="1"/>
  <c r="G53"/>
  <c r="G52" s="1"/>
  <c r="I53"/>
  <c r="K53"/>
  <c r="K52" s="1"/>
  <c r="F54"/>
  <c r="H54"/>
  <c r="J54"/>
  <c r="D30"/>
  <c r="D49" s="1"/>
  <c r="D50"/>
  <c r="H30"/>
  <c r="H49" s="1"/>
  <c r="H50"/>
  <c r="D51"/>
  <c r="E32"/>
  <c r="E51" s="1"/>
  <c r="E28"/>
  <c r="E25"/>
  <c r="E24"/>
  <c r="F30"/>
  <c r="F49" s="1"/>
  <c r="F50"/>
  <c r="J30"/>
  <c r="J49" s="1"/>
  <c r="J50"/>
  <c r="I52"/>
  <c r="E31"/>
  <c r="G31"/>
  <c r="I31"/>
  <c r="K31"/>
  <c r="E22"/>
  <c r="G22"/>
  <c r="K22"/>
  <c r="H26"/>
  <c r="H21" s="1"/>
  <c r="E29"/>
  <c r="D40"/>
  <c r="D39" s="1"/>
  <c r="IT39" s="1"/>
  <c r="E45" l="1"/>
  <c r="H52"/>
  <c r="D54"/>
  <c r="K50"/>
  <c r="K49" s="1"/>
  <c r="K30"/>
  <c r="G50"/>
  <c r="G49" s="1"/>
  <c r="G30"/>
  <c r="I50"/>
  <c r="I49" s="1"/>
  <c r="I30"/>
  <c r="E50"/>
  <c r="E49" s="1"/>
  <c r="E30"/>
  <c r="E27"/>
</calcChain>
</file>

<file path=xl/sharedStrings.xml><?xml version="1.0" encoding="utf-8"?>
<sst xmlns="http://schemas.openxmlformats.org/spreadsheetml/2006/main" count="99" uniqueCount="89">
  <si>
    <t>ПРАТ "Василівкатепломережа"</t>
  </si>
  <si>
    <t>Найменування показника</t>
  </si>
  <si>
    <r>
      <t xml:space="preserve">Структура  двоставкових  тарифів  </t>
    </r>
    <r>
      <rPr>
        <b/>
        <u/>
        <sz val="14"/>
        <rFont val="Times New Roman"/>
        <family val="1"/>
        <charset val="204"/>
      </rPr>
      <t>на  теплову  енергію</t>
    </r>
  </si>
  <si>
    <t>без ПДВ</t>
  </si>
  <si>
    <t>№ з/п</t>
  </si>
  <si>
    <t>один вим</t>
  </si>
  <si>
    <t xml:space="preserve">Сумарні  та середньозважені </t>
  </si>
  <si>
    <t>Теплова енергія</t>
  </si>
  <si>
    <t>показники  по   підприємству</t>
  </si>
  <si>
    <t>для  потреб  населення</t>
  </si>
  <si>
    <t>для  потреб  бюджетних  установ</t>
  </si>
  <si>
    <t>для  потреб  інших  споживачів</t>
  </si>
  <si>
    <t>тис.грн.    на рік</t>
  </si>
  <si>
    <t>грн./Гкал  грн./Гкал/год</t>
  </si>
  <si>
    <t>тис.грн.   на рік</t>
  </si>
  <si>
    <t>тис.грн   на рік</t>
  </si>
  <si>
    <t xml:space="preserve">Обсяг реалізації теплової енергії власним споживачам  </t>
  </si>
  <si>
    <t>Гкал.</t>
  </si>
  <si>
    <t xml:space="preserve">Теплове навантаження  об'єктів теплоспоживання  власних споживачів               </t>
  </si>
  <si>
    <t>Гкал/ год</t>
  </si>
  <si>
    <t>Виробництво теплової енергії</t>
  </si>
  <si>
    <t>3</t>
  </si>
  <si>
    <t xml:space="preserve">Повна планова собівартість виробництва теплової енергії, усього, у т.ч.:         </t>
  </si>
  <si>
    <t>3.1</t>
  </si>
  <si>
    <t xml:space="preserve">умовно змінні витрати,  усього, у т.ч.:               </t>
  </si>
  <si>
    <t>3.1.1</t>
  </si>
  <si>
    <t xml:space="preserve">витрати на технологічне  паливо для виробництва теплової енергії котельнями      </t>
  </si>
  <si>
    <t>3.1.2</t>
  </si>
  <si>
    <t xml:space="preserve">витрати на технологічну електроенергію для виробництва теплової енергії котельнями      </t>
  </si>
  <si>
    <t>3.1.3</t>
  </si>
  <si>
    <t xml:space="preserve">покупна теплова енергія та собівартість теплової  енергії власних ТЕЦ, ТЕС, АЕС, когенераційних установок     </t>
  </si>
  <si>
    <t>3.2</t>
  </si>
  <si>
    <t xml:space="preserve">умовно постійні витрати, усього - решта витрат повної планової собівар-тості виробництва теплової енергії                               </t>
  </si>
  <si>
    <t>4</t>
  </si>
  <si>
    <t xml:space="preserve">Плановий прибуток в тарифах на вироб-ництво теплової енергії, усього, у т.ч.:      </t>
  </si>
  <si>
    <t>4.1</t>
  </si>
  <si>
    <t xml:space="preserve">в умовно-змінній частині   </t>
  </si>
  <si>
    <t>4.2</t>
  </si>
  <si>
    <t xml:space="preserve">в умовно-постійній частині   </t>
  </si>
  <si>
    <t>5</t>
  </si>
  <si>
    <t xml:space="preserve">умовно-змінна частина двоставкового тарифу на виробництво теплової енергії, у т.ч.:                         </t>
  </si>
  <si>
    <t>5.1</t>
  </si>
  <si>
    <t xml:space="preserve">складова собівартості                       </t>
  </si>
  <si>
    <t>5.2</t>
  </si>
  <si>
    <t xml:space="preserve">складова прибутку                                               </t>
  </si>
  <si>
    <t>6</t>
  </si>
  <si>
    <t xml:space="preserve">Умовно-постійна частина двоставкового тарифу на виробництво теплової енергії - місячна абонентська плата на одиницю теплового навантаження, у т.ч.:                                    </t>
  </si>
  <si>
    <t>6.1</t>
  </si>
  <si>
    <t xml:space="preserve">складова собівартості                   </t>
  </si>
  <si>
    <t>6.2</t>
  </si>
  <si>
    <t xml:space="preserve">складова прибутку                     </t>
  </si>
  <si>
    <t>Транспортування теплової енергії</t>
  </si>
  <si>
    <t>7</t>
  </si>
  <si>
    <t xml:space="preserve">Повна планова собівартість транспортування теплової енергії, усього - умовно-постійні витрати               </t>
  </si>
  <si>
    <t>8</t>
  </si>
  <si>
    <t xml:space="preserve">Плановий прибуток в тарифах на транспортування теплової енергії      </t>
  </si>
  <si>
    <t>9</t>
  </si>
  <si>
    <t xml:space="preserve">Місячна абонентська плата за транспортування теплової енергії на одиницю теплового навантаження, у т.ч.:                                </t>
  </si>
  <si>
    <t>9.1</t>
  </si>
  <si>
    <t>9.2</t>
  </si>
  <si>
    <t>Постачання теплової енергії</t>
  </si>
  <si>
    <t>10</t>
  </si>
  <si>
    <t xml:space="preserve">Повна планова собівартість постачання теплової енергії, усього - умовно-постійні витрати                    </t>
  </si>
  <si>
    <t>11</t>
  </si>
  <si>
    <t xml:space="preserve">Плановий прибуток в тарифах на постачання теплової енергії    </t>
  </si>
  <si>
    <t>12</t>
  </si>
  <si>
    <t xml:space="preserve">Місячна абонентська плата за постачання теплової енергії на одиницю теплового навантаження, у т.ч.:                                   </t>
  </si>
  <si>
    <t>12.1</t>
  </si>
  <si>
    <t>12.2</t>
  </si>
  <si>
    <t>Двоставкові тарифи на теплову енергію для кінцевих споживачів</t>
  </si>
  <si>
    <t>13</t>
  </si>
  <si>
    <t xml:space="preserve">Умовно-змінна частина двоставкового тарифу на  теплову енергію, у т.ч.:       </t>
  </si>
  <si>
    <t>13.1</t>
  </si>
  <si>
    <t xml:space="preserve">складова собівартості      </t>
  </si>
  <si>
    <t>13.2</t>
  </si>
  <si>
    <t xml:space="preserve">складова прибутку         </t>
  </si>
  <si>
    <t>14</t>
  </si>
  <si>
    <t xml:space="preserve">Умовно-постійна частина двостав-кового тарифу на теплову енергію - місячна абонентська плата на одиницю теплового навантаження:                            </t>
  </si>
  <si>
    <t>14.1</t>
  </si>
  <si>
    <t>14.2</t>
  </si>
  <si>
    <t>Условно пост.</t>
  </si>
  <si>
    <t>Условно перем.</t>
  </si>
  <si>
    <t>Всего</t>
  </si>
  <si>
    <t>Додаток 2</t>
  </si>
  <si>
    <t>до рішення виконавчого комітету</t>
  </si>
  <si>
    <t xml:space="preserve">Василівської міської ради </t>
  </si>
  <si>
    <t xml:space="preserve"> Керуючий справами виконавчого комітету, начальник відділу юридичного забезпечення та організаційної роботи виконавчого апарату міської ради</t>
  </si>
  <si>
    <t>В.В.Кривуля</t>
  </si>
  <si>
    <t>21  листопада 2019 № 113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</si>
</sst>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00"/>
    <numFmt numFmtId="166" formatCode="0.0000"/>
    <numFmt numFmtId="167" formatCode="0.000000"/>
    <numFmt numFmtId="168" formatCode="#,##0.000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Book Antiqua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1"/>
      <color indexed="9"/>
      <name val="Book Antiqua"/>
      <family val="2"/>
      <charset val="204"/>
    </font>
    <font>
      <sz val="11"/>
      <color indexed="62"/>
      <name val="Book Antiqua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Times New Roman"/>
      <family val="2"/>
      <charset val="204"/>
    </font>
    <font>
      <sz val="11"/>
      <color indexed="17"/>
      <name val="Book Antiqua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Book Antiqua"/>
      <family val="2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Book Antiqua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56"/>
      <name val="Lucida Sans"/>
      <family val="2"/>
      <charset val="204"/>
    </font>
    <font>
      <b/>
      <sz val="18"/>
      <color indexed="56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52"/>
      <name val="Book Antiqua"/>
      <family val="2"/>
      <charset val="204"/>
    </font>
    <font>
      <b/>
      <sz val="11"/>
      <color indexed="8"/>
      <name val="Book Antiqua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Times New Roman"/>
      <family val="2"/>
      <charset val="204"/>
    </font>
    <font>
      <sz val="11"/>
      <color indexed="20"/>
      <name val="Book Antiqua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Times New Roman"/>
      <family val="2"/>
      <charset val="204"/>
    </font>
    <font>
      <b/>
      <sz val="11"/>
      <color indexed="63"/>
      <name val="Book Antiqua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Book Antiqua"/>
      <family val="2"/>
      <charset val="204"/>
    </font>
    <font>
      <sz val="10"/>
      <name val="Helv"/>
      <charset val="204"/>
    </font>
    <font>
      <sz val="11"/>
      <color indexed="10"/>
      <name val="Book Antiqua"/>
      <family val="2"/>
      <charset val="204"/>
    </font>
    <font>
      <i/>
      <sz val="11"/>
      <color indexed="23"/>
      <name val="Book Antiqua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6">
    <xf numFmtId="0" fontId="0" fillId="0" borderId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20" borderId="1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0"/>
    <xf numFmtId="0" fontId="3" fillId="0" borderId="0"/>
    <xf numFmtId="0" fontId="23" fillId="0" borderId="0"/>
    <xf numFmtId="0" fontId="1" fillId="0" borderId="0"/>
    <xf numFmtId="0" fontId="24" fillId="0" borderId="0"/>
    <xf numFmtId="0" fontId="25" fillId="0" borderId="7" applyNumberFormat="0" applyFill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3" fillId="0" borderId="0"/>
    <xf numFmtId="0" fontId="34" fillId="0" borderId="7" applyNumberFormat="0" applyFill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23" borderId="9" applyNumberFormat="0" applyFont="0" applyAlignment="0" applyProtection="0"/>
    <xf numFmtId="0" fontId="24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40" fillId="20" borderId="2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5" fillId="0" borderId="7" applyNumberFormat="0" applyFill="0" applyAlignment="0" applyProtection="0"/>
    <xf numFmtId="0" fontId="10" fillId="20" borderId="2" applyNumberFormat="0" applyAlignment="0" applyProtection="0"/>
    <xf numFmtId="0" fontId="35" fillId="3" borderId="0" applyNumberFormat="0" applyBorder="0" applyAlignment="0" applyProtection="0"/>
    <xf numFmtId="0" fontId="5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20" borderId="1" applyNumberFormat="0" applyAlignment="0" applyProtection="0"/>
    <xf numFmtId="0" fontId="31" fillId="22" borderId="0" applyNumberFormat="0" applyBorder="0" applyAlignment="0" applyProtection="0"/>
    <xf numFmtId="0" fontId="5" fillId="10" borderId="0" applyNumberFormat="0" applyBorder="0" applyAlignment="0" applyProtection="0"/>
    <xf numFmtId="0" fontId="49" fillId="0" borderId="6" applyNumberFormat="0" applyFill="0" applyAlignment="0" applyProtection="0"/>
    <xf numFmtId="0" fontId="50" fillId="21" borderId="8" applyNumberFormat="0" applyAlignment="0" applyProtection="0"/>
    <xf numFmtId="0" fontId="51" fillId="0" borderId="0" applyNumberFormat="0" applyFill="0" applyBorder="0" applyAlignment="0" applyProtection="0"/>
    <xf numFmtId="0" fontId="23" fillId="0" borderId="0"/>
    <xf numFmtId="0" fontId="24" fillId="0" borderId="0"/>
  </cellStyleXfs>
  <cellXfs count="156">
    <xf numFmtId="0" fontId="0" fillId="0" borderId="0" xfId="0"/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24" borderId="0" xfId="0" applyFont="1" applyFill="1" applyBorder="1" applyAlignment="1">
      <alignment vertical="center"/>
    </xf>
    <xf numFmtId="0" fontId="52" fillId="0" borderId="0" xfId="0" applyFont="1" applyFill="1"/>
    <xf numFmtId="164" fontId="52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/>
    <xf numFmtId="165" fontId="52" fillId="0" borderId="0" xfId="0" applyNumberFormat="1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/>
    <xf numFmtId="0" fontId="52" fillId="0" borderId="0" xfId="0" applyFont="1" applyAlignment="1">
      <alignment horizontal="center" vertical="center"/>
    </xf>
    <xf numFmtId="0" fontId="52" fillId="0" borderId="0" xfId="0" applyFont="1"/>
    <xf numFmtId="0" fontId="61" fillId="0" borderId="0" xfId="0" applyFont="1"/>
    <xf numFmtId="0" fontId="62" fillId="0" borderId="2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0" xfId="0" applyFont="1" applyFill="1"/>
    <xf numFmtId="0" fontId="62" fillId="0" borderId="12" xfId="0" applyFont="1" applyBorder="1" applyAlignment="1">
      <alignment horizontal="center" vertical="center"/>
    </xf>
    <xf numFmtId="0" fontId="62" fillId="0" borderId="25" xfId="0" applyFont="1" applyBorder="1" applyAlignment="1">
      <alignment wrapText="1"/>
    </xf>
    <xf numFmtId="0" fontId="62" fillId="0" borderId="48" xfId="0" applyFont="1" applyBorder="1" applyAlignment="1">
      <alignment wrapText="1"/>
    </xf>
    <xf numFmtId="4" fontId="62" fillId="0" borderId="12" xfId="0" applyNumberFormat="1" applyFont="1" applyBorder="1" applyAlignment="1">
      <alignment vertical="center"/>
    </xf>
    <xf numFmtId="4" fontId="62" fillId="0" borderId="49" xfId="0" applyNumberFormat="1" applyFont="1" applyBorder="1" applyAlignment="1">
      <alignment vertical="center"/>
    </xf>
    <xf numFmtId="4" fontId="62" fillId="0" borderId="25" xfId="0" applyNumberFormat="1" applyFont="1" applyBorder="1" applyAlignment="1">
      <alignment vertical="center"/>
    </xf>
    <xf numFmtId="4" fontId="62" fillId="0" borderId="50" xfId="0" applyNumberFormat="1" applyFont="1" applyBorder="1" applyAlignment="1">
      <alignment vertical="center"/>
    </xf>
    <xf numFmtId="4" fontId="62" fillId="0" borderId="51" xfId="0" applyNumberFormat="1" applyFont="1" applyBorder="1" applyAlignment="1">
      <alignment vertical="center"/>
    </xf>
    <xf numFmtId="4" fontId="62" fillId="0" borderId="48" xfId="0" applyNumberFormat="1" applyFont="1" applyBorder="1" applyAlignment="1">
      <alignment vertical="center"/>
    </xf>
    <xf numFmtId="4" fontId="62" fillId="0" borderId="13" xfId="0" applyNumberFormat="1" applyFont="1" applyBorder="1" applyAlignment="1">
      <alignment vertical="center"/>
    </xf>
    <xf numFmtId="2" fontId="52" fillId="0" borderId="0" xfId="0" applyNumberFormat="1" applyFont="1"/>
    <xf numFmtId="0" fontId="62" fillId="0" borderId="23" xfId="0" applyFont="1" applyBorder="1" applyAlignment="1">
      <alignment horizontal="center" vertical="center"/>
    </xf>
    <xf numFmtId="0" fontId="62" fillId="0" borderId="31" xfId="0" applyFont="1" applyBorder="1" applyAlignment="1">
      <alignment wrapText="1"/>
    </xf>
    <xf numFmtId="0" fontId="62" fillId="0" borderId="52" xfId="0" applyFont="1" applyBorder="1" applyAlignment="1">
      <alignment wrapText="1"/>
    </xf>
    <xf numFmtId="167" fontId="62" fillId="0" borderId="17" xfId="0" applyNumberFormat="1" applyFont="1" applyBorder="1" applyAlignment="1">
      <alignment vertical="center"/>
    </xf>
    <xf numFmtId="167" fontId="62" fillId="0" borderId="53" xfId="0" applyNumberFormat="1" applyFont="1" applyBorder="1" applyAlignment="1">
      <alignment vertical="center"/>
    </xf>
    <xf numFmtId="167" fontId="62" fillId="0" borderId="39" xfId="0" applyNumberFormat="1" applyFont="1" applyBorder="1" applyAlignment="1">
      <alignment vertical="center"/>
    </xf>
    <xf numFmtId="167" fontId="62" fillId="0" borderId="40" xfId="0" applyNumberFormat="1" applyFont="1" applyBorder="1" applyAlignment="1">
      <alignment vertical="center"/>
    </xf>
    <xf numFmtId="167" fontId="62" fillId="0" borderId="41" xfId="0" applyNumberFormat="1" applyFont="1" applyBorder="1" applyAlignment="1">
      <alignment vertical="center"/>
    </xf>
    <xf numFmtId="167" fontId="62" fillId="0" borderId="54" xfId="0" applyNumberFormat="1" applyFont="1" applyBorder="1" applyAlignment="1">
      <alignment vertical="center"/>
    </xf>
    <xf numFmtId="167" fontId="62" fillId="0" borderId="18" xfId="0" applyNumberFormat="1" applyFont="1" applyBorder="1" applyAlignment="1">
      <alignment vertical="center"/>
    </xf>
    <xf numFmtId="49" fontId="62" fillId="0" borderId="21" xfId="0" applyNumberFormat="1" applyFont="1" applyBorder="1" applyAlignment="1">
      <alignment horizontal="center" vertical="center"/>
    </xf>
    <xf numFmtId="0" fontId="62" fillId="0" borderId="56" xfId="0" applyFont="1" applyBorder="1" applyAlignment="1">
      <alignment vertical="center" wrapText="1"/>
    </xf>
    <xf numFmtId="0" fontId="62" fillId="0" borderId="57" xfId="0" applyFont="1" applyBorder="1" applyAlignment="1">
      <alignment vertical="center" wrapText="1"/>
    </xf>
    <xf numFmtId="2" fontId="62" fillId="0" borderId="12" xfId="0" applyNumberFormat="1" applyFont="1" applyBorder="1" applyAlignment="1">
      <alignment vertical="center"/>
    </xf>
    <xf numFmtId="2" fontId="62" fillId="0" borderId="49" xfId="0" applyNumberFormat="1" applyFont="1" applyBorder="1" applyAlignment="1">
      <alignment vertical="center"/>
    </xf>
    <xf numFmtId="2" fontId="62" fillId="0" borderId="25" xfId="0" applyNumberFormat="1" applyFont="1" applyBorder="1" applyAlignment="1">
      <alignment vertical="center"/>
    </xf>
    <xf numFmtId="2" fontId="62" fillId="0" borderId="50" xfId="0" applyNumberFormat="1" applyFont="1" applyBorder="1" applyAlignment="1">
      <alignment vertical="center"/>
    </xf>
    <xf numFmtId="2" fontId="62" fillId="0" borderId="51" xfId="0" applyNumberFormat="1" applyFont="1" applyBorder="1" applyAlignment="1">
      <alignment vertical="center"/>
    </xf>
    <xf numFmtId="2" fontId="62" fillId="0" borderId="48" xfId="0" applyNumberFormat="1" applyFont="1" applyBorder="1" applyAlignment="1">
      <alignment vertical="center"/>
    </xf>
    <xf numFmtId="2" fontId="62" fillId="0" borderId="13" xfId="0" applyNumberFormat="1" applyFont="1" applyBorder="1" applyAlignment="1">
      <alignment vertical="center"/>
    </xf>
    <xf numFmtId="49" fontId="62" fillId="0" borderId="14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2" fontId="62" fillId="0" borderId="14" xfId="0" applyNumberFormat="1" applyFont="1" applyBorder="1" applyAlignment="1">
      <alignment vertical="center"/>
    </xf>
    <xf numFmtId="2" fontId="62" fillId="0" borderId="37" xfId="0" applyNumberFormat="1" applyFont="1" applyBorder="1" applyAlignment="1">
      <alignment vertical="center"/>
    </xf>
    <xf numFmtId="2" fontId="62" fillId="0" borderId="10" xfId="0" applyNumberFormat="1" applyFont="1" applyBorder="1" applyAlignment="1">
      <alignment vertical="center"/>
    </xf>
    <xf numFmtId="2" fontId="62" fillId="0" borderId="35" xfId="0" applyNumberFormat="1" applyFont="1" applyBorder="1" applyAlignment="1">
      <alignment vertical="center"/>
    </xf>
    <xf numFmtId="2" fontId="62" fillId="0" borderId="36" xfId="0" applyNumberFormat="1" applyFont="1" applyBorder="1" applyAlignment="1">
      <alignment vertical="center"/>
    </xf>
    <xf numFmtId="2" fontId="62" fillId="0" borderId="34" xfId="0" applyNumberFormat="1" applyFont="1" applyBorder="1" applyAlignment="1">
      <alignment vertical="center"/>
    </xf>
    <xf numFmtId="2" fontId="62" fillId="0" borderId="15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34" xfId="0" applyFont="1" applyBorder="1" applyAlignment="1">
      <alignment vertical="center"/>
    </xf>
    <xf numFmtId="0" fontId="62" fillId="0" borderId="0" xfId="0" applyFont="1"/>
    <xf numFmtId="0" fontId="62" fillId="0" borderId="10" xfId="0" applyFont="1" applyBorder="1" applyAlignment="1">
      <alignment wrapText="1"/>
    </xf>
    <xf numFmtId="0" fontId="62" fillId="0" borderId="34" xfId="0" applyFont="1" applyBorder="1" applyAlignment="1">
      <alignment wrapText="1"/>
    </xf>
    <xf numFmtId="4" fontId="62" fillId="0" borderId="0" xfId="0" applyNumberFormat="1" applyFont="1"/>
    <xf numFmtId="49" fontId="62" fillId="0" borderId="12" xfId="0" applyNumberFormat="1" applyFont="1" applyBorder="1" applyAlignment="1">
      <alignment horizontal="center" vertical="center"/>
    </xf>
    <xf numFmtId="2" fontId="62" fillId="0" borderId="58" xfId="0" applyNumberFormat="1" applyFont="1" applyBorder="1" applyAlignment="1">
      <alignment vertical="center"/>
    </xf>
    <xf numFmtId="2" fontId="62" fillId="0" borderId="11" xfId="0" applyNumberFormat="1" applyFont="1" applyBorder="1" applyAlignment="1">
      <alignment vertical="center"/>
    </xf>
    <xf numFmtId="165" fontId="62" fillId="0" borderId="14" xfId="0" applyNumberFormat="1" applyFont="1" applyBorder="1" applyAlignment="1">
      <alignment vertical="center"/>
    </xf>
    <xf numFmtId="165" fontId="62" fillId="0" borderId="15" xfId="0" applyNumberFormat="1" applyFont="1" applyBorder="1" applyAlignment="1">
      <alignment vertical="center"/>
    </xf>
    <xf numFmtId="165" fontId="62" fillId="0" borderId="11" xfId="0" applyNumberFormat="1" applyFont="1" applyBorder="1" applyAlignment="1">
      <alignment vertical="center"/>
    </xf>
    <xf numFmtId="165" fontId="62" fillId="0" borderId="35" xfId="0" applyNumberFormat="1" applyFont="1" applyBorder="1" applyAlignment="1">
      <alignment vertical="center"/>
    </xf>
    <xf numFmtId="165" fontId="62" fillId="0" borderId="10" xfId="0" applyNumberFormat="1" applyFont="1" applyBorder="1" applyAlignment="1">
      <alignment vertical="center"/>
    </xf>
    <xf numFmtId="165" fontId="62" fillId="0" borderId="37" xfId="0" applyNumberFormat="1" applyFont="1" applyBorder="1" applyAlignment="1">
      <alignment vertical="center"/>
    </xf>
    <xf numFmtId="4" fontId="62" fillId="0" borderId="14" xfId="0" applyNumberFormat="1" applyFont="1" applyBorder="1" applyAlignment="1">
      <alignment vertical="center"/>
    </xf>
    <xf numFmtId="4" fontId="62" fillId="0" borderId="15" xfId="0" applyNumberFormat="1" applyFont="1" applyBorder="1" applyAlignment="1">
      <alignment vertical="center"/>
    </xf>
    <xf numFmtId="4" fontId="62" fillId="0" borderId="11" xfId="0" applyNumberFormat="1" applyFont="1" applyBorder="1" applyAlignment="1">
      <alignment vertical="center"/>
    </xf>
    <xf numFmtId="4" fontId="62" fillId="0" borderId="10" xfId="0" applyNumberFormat="1" applyFont="1" applyBorder="1" applyAlignment="1">
      <alignment vertical="center"/>
    </xf>
    <xf numFmtId="4" fontId="62" fillId="0" borderId="35" xfId="0" applyNumberFormat="1" applyFont="1" applyBorder="1" applyAlignment="1">
      <alignment vertical="center"/>
    </xf>
    <xf numFmtId="4" fontId="62" fillId="0" borderId="36" xfId="0" applyNumberFormat="1" applyFont="1" applyBorder="1" applyAlignment="1">
      <alignment vertical="center"/>
    </xf>
    <xf numFmtId="4" fontId="62" fillId="0" borderId="34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horizontal="center" vertical="center"/>
    </xf>
    <xf numFmtId="0" fontId="62" fillId="0" borderId="39" xfId="0" applyFont="1" applyBorder="1" applyAlignment="1">
      <alignment vertical="center" wrapText="1"/>
    </xf>
    <xf numFmtId="0" fontId="62" fillId="0" borderId="54" xfId="0" applyFont="1" applyBorder="1" applyAlignment="1">
      <alignment vertical="center" wrapText="1"/>
    </xf>
    <xf numFmtId="165" fontId="62" fillId="0" borderId="17" xfId="0" applyNumberFormat="1" applyFont="1" applyBorder="1" applyAlignment="1">
      <alignment vertical="center"/>
    </xf>
    <xf numFmtId="165" fontId="62" fillId="0" borderId="18" xfId="0" applyNumberFormat="1" applyFont="1" applyBorder="1" applyAlignment="1">
      <alignment vertical="center"/>
    </xf>
    <xf numFmtId="165" fontId="62" fillId="0" borderId="42" xfId="0" applyNumberFormat="1" applyFont="1" applyBorder="1" applyAlignment="1">
      <alignment vertical="center"/>
    </xf>
    <xf numFmtId="165" fontId="62" fillId="0" borderId="39" xfId="0" applyNumberFormat="1" applyFont="1" applyBorder="1" applyAlignment="1">
      <alignment vertical="center"/>
    </xf>
    <xf numFmtId="165" fontId="62" fillId="0" borderId="40" xfId="0" applyNumberFormat="1" applyFont="1" applyBorder="1" applyAlignment="1">
      <alignment vertical="center"/>
    </xf>
    <xf numFmtId="165" fontId="62" fillId="0" borderId="41" xfId="0" applyNumberFormat="1" applyFont="1" applyBorder="1" applyAlignment="1">
      <alignment vertical="center"/>
    </xf>
    <xf numFmtId="165" fontId="62" fillId="0" borderId="54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/>
    <xf numFmtId="0" fontId="54" fillId="0" borderId="0" xfId="0" applyFont="1"/>
    <xf numFmtId="0" fontId="64" fillId="0" borderId="0" xfId="0" applyFont="1"/>
    <xf numFmtId="0" fontId="65" fillId="0" borderId="0" xfId="0" applyFont="1" applyFill="1"/>
    <xf numFmtId="168" fontId="62" fillId="0" borderId="0" xfId="0" applyNumberFormat="1" applyFont="1"/>
    <xf numFmtId="0" fontId="62" fillId="0" borderId="0" xfId="0" applyFont="1" applyFill="1" applyAlignment="1">
      <alignment horizontal="center"/>
    </xf>
    <xf numFmtId="0" fontId="62" fillId="0" borderId="0" xfId="134" applyFont="1" applyAlignment="1">
      <alignment vertical="center"/>
    </xf>
    <xf numFmtId="0" fontId="62" fillId="0" borderId="0" xfId="135" applyFont="1"/>
    <xf numFmtId="168" fontId="52" fillId="0" borderId="0" xfId="0" applyNumberFormat="1" applyFont="1"/>
    <xf numFmtId="2" fontId="62" fillId="0" borderId="21" xfId="0" applyNumberFormat="1" applyFont="1" applyBorder="1" applyAlignment="1">
      <alignment vertical="center"/>
    </xf>
    <xf numFmtId="2" fontId="62" fillId="0" borderId="22" xfId="0" applyNumberFormat="1" applyFont="1" applyBorder="1" applyAlignment="1">
      <alignment vertical="center"/>
    </xf>
    <xf numFmtId="2" fontId="62" fillId="0" borderId="59" xfId="0" applyNumberFormat="1" applyFont="1" applyBorder="1" applyAlignment="1">
      <alignment vertical="center"/>
    </xf>
    <xf numFmtId="2" fontId="62" fillId="0" borderId="60" xfId="0" applyNumberFormat="1" applyFont="1" applyBorder="1" applyAlignment="1">
      <alignment vertical="center"/>
    </xf>
    <xf numFmtId="2" fontId="62" fillId="0" borderId="56" xfId="0" applyNumberFormat="1" applyFont="1" applyBorder="1" applyAlignment="1">
      <alignment vertical="center"/>
    </xf>
    <xf numFmtId="2" fontId="62" fillId="0" borderId="61" xfId="0" applyNumberFormat="1" applyFont="1" applyBorder="1" applyAlignment="1">
      <alignment vertical="center"/>
    </xf>
    <xf numFmtId="0" fontId="62" fillId="0" borderId="0" xfId="0" applyFont="1" applyAlignment="1">
      <alignment wrapText="1"/>
    </xf>
    <xf numFmtId="0" fontId="62" fillId="0" borderId="0" xfId="0" applyFont="1" applyAlignment="1">
      <alignment wrapText="1"/>
    </xf>
    <xf numFmtId="49" fontId="63" fillId="25" borderId="45" xfId="0" applyNumberFormat="1" applyFont="1" applyFill="1" applyBorder="1" applyAlignment="1">
      <alignment horizontal="center" vertical="center"/>
    </xf>
    <xf numFmtId="49" fontId="63" fillId="25" borderId="44" xfId="0" applyNumberFormat="1" applyFont="1" applyFill="1" applyBorder="1" applyAlignment="1">
      <alignment horizontal="center" vertical="center"/>
    </xf>
    <xf numFmtId="49" fontId="63" fillId="25" borderId="55" xfId="0" applyNumberFormat="1" applyFont="1" applyFill="1" applyBorder="1" applyAlignment="1">
      <alignment horizontal="center" vertical="center"/>
    </xf>
    <xf numFmtId="49" fontId="63" fillId="26" borderId="29" xfId="0" applyNumberFormat="1" applyFont="1" applyFill="1" applyBorder="1" applyAlignment="1">
      <alignment horizontal="center" vertical="center"/>
    </xf>
    <xf numFmtId="49" fontId="63" fillId="26" borderId="30" xfId="0" applyNumberFormat="1" applyFont="1" applyFill="1" applyBorder="1" applyAlignment="1">
      <alignment horizontal="center" vertical="center"/>
    </xf>
    <xf numFmtId="49" fontId="63" fillId="26" borderId="2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0" fillId="0" borderId="0" xfId="0" applyAlignment="1"/>
    <xf numFmtId="0" fontId="58" fillId="0" borderId="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2" fontId="62" fillId="25" borderId="29" xfId="0" applyNumberFormat="1" applyFont="1" applyFill="1" applyBorder="1" applyAlignment="1">
      <alignment horizontal="center" vertical="center"/>
    </xf>
    <xf numFmtId="2" fontId="62" fillId="25" borderId="30" xfId="0" applyNumberFormat="1" applyFont="1" applyFill="1" applyBorder="1" applyAlignment="1">
      <alignment horizontal="center" vertical="center"/>
    </xf>
    <xf numFmtId="2" fontId="62" fillId="25" borderId="26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25" borderId="45" xfId="0" applyFont="1" applyFill="1" applyBorder="1" applyAlignment="1">
      <alignment horizontal="center" vertical="center"/>
    </xf>
    <xf numFmtId="0" fontId="63" fillId="25" borderId="44" xfId="0" applyFont="1" applyFill="1" applyBorder="1" applyAlignment="1">
      <alignment horizontal="center" vertical="center"/>
    </xf>
    <xf numFmtId="0" fontId="63" fillId="25" borderId="55" xfId="0" applyFont="1" applyFill="1" applyBorder="1" applyAlignment="1">
      <alignment horizontal="center" vertical="center"/>
    </xf>
  </cellXfs>
  <cellStyles count="136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20% – Акцентування1 2" xfId="13"/>
    <cellStyle name="20% – Акцентування2 2" xfId="14"/>
    <cellStyle name="20% – Акцентування3 2" xfId="15"/>
    <cellStyle name="20% – Акцентування4 2" xfId="16"/>
    <cellStyle name="20% – Акцентування5 2" xfId="17"/>
    <cellStyle name="20% – Акцентування6 2" xfId="18"/>
    <cellStyle name="40% - Акцент1" xfId="19"/>
    <cellStyle name="40% - Акцент1 2" xfId="20"/>
    <cellStyle name="40% - Акцент2" xfId="21"/>
    <cellStyle name="40% - Акцент2 2" xfId="22"/>
    <cellStyle name="40% - Акцент3" xfId="23"/>
    <cellStyle name="40% - Акцент3 2" xfId="24"/>
    <cellStyle name="40% - Акцент4" xfId="25"/>
    <cellStyle name="40% - Акцент4 2" xfId="26"/>
    <cellStyle name="40% - Акцент5" xfId="27"/>
    <cellStyle name="40% - Акцент5 2" xfId="28"/>
    <cellStyle name="40% - Акцент6" xfId="29"/>
    <cellStyle name="40% - Акцент6 2" xfId="30"/>
    <cellStyle name="40% – Акцентування1 2" xfId="31"/>
    <cellStyle name="40% – Акцентування2 2" xfId="32"/>
    <cellStyle name="40% – Акцентування3 2" xfId="33"/>
    <cellStyle name="40% – Акцентування4 2" xfId="34"/>
    <cellStyle name="40% – Акцентування5 2" xfId="35"/>
    <cellStyle name="40% – Акцентування6 2" xfId="36"/>
    <cellStyle name="60% - Акцент1" xfId="37"/>
    <cellStyle name="60% - Акцент1 2" xfId="38"/>
    <cellStyle name="60% - Акцент2" xfId="39"/>
    <cellStyle name="60% - Акцент2 2" xfId="40"/>
    <cellStyle name="60% - Акцент3" xfId="41"/>
    <cellStyle name="60% - Акцент3 2" xfId="42"/>
    <cellStyle name="60% - Акцент4" xfId="43"/>
    <cellStyle name="60% - Акцент4 2" xfId="44"/>
    <cellStyle name="60% - Акцент5" xfId="45"/>
    <cellStyle name="60% - Акцент5 2" xfId="46"/>
    <cellStyle name="60% - Акцент6" xfId="47"/>
    <cellStyle name="60% - Акцент6 2" xfId="48"/>
    <cellStyle name="60% – Акцентування1 2" xfId="49"/>
    <cellStyle name="60% – Акцентування2 2" xfId="50"/>
    <cellStyle name="60% – Акцентування3 2" xfId="51"/>
    <cellStyle name="60% – Акцентування4 2" xfId="52"/>
    <cellStyle name="60% – Акцентування5 2" xfId="53"/>
    <cellStyle name="60% – Акцентування6 2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Акцентування1 2" xfId="67"/>
    <cellStyle name="Акцентування2 2" xfId="68"/>
    <cellStyle name="Акцентування3 2" xfId="69"/>
    <cellStyle name="Акцентування4 2" xfId="70"/>
    <cellStyle name="Акцентування5 2" xfId="71"/>
    <cellStyle name="Акцентування6 2" xfId="72"/>
    <cellStyle name="Ввід 2" xfId="73"/>
    <cellStyle name="Ввод  2" xfId="74"/>
    <cellStyle name="Вывод" xfId="75"/>
    <cellStyle name="Вывод 2" xfId="76"/>
    <cellStyle name="Вычисление" xfId="77"/>
    <cellStyle name="Вычисление 2" xfId="78"/>
    <cellStyle name="Добре 2" xfId="79"/>
    <cellStyle name="Заголовок 1 2" xfId="80"/>
    <cellStyle name="Заголовок 1 3" xfId="81"/>
    <cellStyle name="Заголовок 2 2" xfId="82"/>
    <cellStyle name="Заголовок 2 3" xfId="83"/>
    <cellStyle name="Заголовок 3 2" xfId="84"/>
    <cellStyle name="Заголовок 3 3" xfId="85"/>
    <cellStyle name="Заголовок 4 2" xfId="86"/>
    <cellStyle name="Заголовок 4 3" xfId="87"/>
    <cellStyle name="Зв’язана клітинка" xfId="88"/>
    <cellStyle name="Звичайний 2" xfId="89"/>
    <cellStyle name="Звичайний 3" xfId="90"/>
    <cellStyle name="Звичайний 4" xfId="91"/>
    <cellStyle name="Звичайний 5" xfId="92"/>
    <cellStyle name="Звичайний 6" xfId="93"/>
    <cellStyle name="Итог" xfId="94"/>
    <cellStyle name="Итог 2" xfId="95"/>
    <cellStyle name="Контрольна клітинка 2" xfId="96"/>
    <cellStyle name="Контрольная ячейка 2" xfId="97"/>
    <cellStyle name="Назва 2" xfId="98"/>
    <cellStyle name="Название 2" xfId="99"/>
    <cellStyle name="Нейтральный" xfId="100"/>
    <cellStyle name="Нейтральный 2" xfId="101"/>
    <cellStyle name="Обчислення 2" xfId="102"/>
    <cellStyle name="Обычный" xfId="0" builtinId="0"/>
    <cellStyle name="Обычный 2" xfId="103"/>
    <cellStyle name="Обычный_Додатки по тарифам" xfId="135"/>
    <cellStyle name="Обычный_Общий расход" xfId="134"/>
    <cellStyle name="Підсумок 2" xfId="104"/>
    <cellStyle name="Плохой" xfId="105"/>
    <cellStyle name="Плохой 2" xfId="106"/>
    <cellStyle name="Поганий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3" xfId="112"/>
    <cellStyle name="Примітка 2" xfId="113"/>
    <cellStyle name="Результат 2" xfId="114"/>
    <cellStyle name="Связанная ячейка 2" xfId="115"/>
    <cellStyle name="Середній 2" xfId="116"/>
    <cellStyle name="Стиль 1" xfId="117"/>
    <cellStyle name="Текст попередження 2" xfId="118"/>
    <cellStyle name="Текст пояснення 2" xfId="119"/>
    <cellStyle name="Текст предупреждения 2" xfId="120"/>
    <cellStyle name="Хороший 2" xfId="121"/>
    <cellStyle name="㼿㼿" xfId="122"/>
    <cellStyle name="㼿㼿?" xfId="123"/>
    <cellStyle name="㼿㼿㼿" xfId="124"/>
    <cellStyle name="㼿㼿㼿?" xfId="125"/>
    <cellStyle name="㼿㼿㼿㼿" xfId="126"/>
    <cellStyle name="㼿㼿㼿㼿?" xfId="127"/>
    <cellStyle name="㼿㼿㼿㼿㼿" xfId="128"/>
    <cellStyle name="㼿㼿㼿㼿㼿?" xfId="129"/>
    <cellStyle name="㼿㼿㼿㼿㼿㼿?" xfId="130"/>
    <cellStyle name="㼿㼿㼿㼿㼿㼿㼿㼿" xfId="131"/>
    <cellStyle name="㼿㼿㼿㼿㼿㼿㼿㼿㼿" xfId="132"/>
    <cellStyle name="㼿㼿㼿㼿㼿㼿㼿㼿㼿㼿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92"/>
  <sheetViews>
    <sheetView tabSelected="1" view="pageBreakPreview" topLeftCell="A46" zoomScale="60" workbookViewId="0">
      <selection activeCell="G18" sqref="G18"/>
    </sheetView>
  </sheetViews>
  <sheetFormatPr defaultRowHeight="15"/>
  <cols>
    <col min="1" max="1" width="7" customWidth="1"/>
    <col min="2" max="2" width="43.85546875" customWidth="1"/>
    <col min="3" max="3" width="6.85546875" customWidth="1"/>
    <col min="4" max="4" width="14.5703125" customWidth="1"/>
    <col min="5" max="5" width="15.42578125" customWidth="1"/>
    <col min="6" max="6" width="13.7109375" customWidth="1"/>
    <col min="7" max="7" width="17.28515625" customWidth="1"/>
    <col min="8" max="8" width="13.85546875" customWidth="1"/>
    <col min="9" max="9" width="17.85546875" customWidth="1"/>
    <col min="10" max="10" width="13.42578125" customWidth="1"/>
    <col min="11" max="11" width="17.140625" customWidth="1"/>
    <col min="12" max="254" width="0" hidden="1" customWidth="1"/>
  </cols>
  <sheetData>
    <row r="1" spans="1:257" s="4" customFormat="1" ht="15.75" hidden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257" s="4" customFormat="1" ht="19.5" hidden="1">
      <c r="A2" s="1"/>
      <c r="B2" s="2"/>
      <c r="C2" s="2"/>
      <c r="D2" s="5"/>
      <c r="E2" s="5"/>
      <c r="F2" s="2"/>
      <c r="G2" s="2"/>
      <c r="H2" s="2"/>
      <c r="I2" s="6"/>
      <c r="J2" s="7"/>
    </row>
    <row r="3" spans="1:257" s="4" customFormat="1" ht="19.5" hidden="1">
      <c r="A3" s="1"/>
      <c r="B3" s="2"/>
      <c r="C3" s="2"/>
      <c r="D3" s="8"/>
      <c r="E3" s="8"/>
      <c r="F3" s="2"/>
      <c r="G3" s="2"/>
      <c r="H3" s="2"/>
      <c r="I3" s="6"/>
      <c r="J3" s="7"/>
    </row>
    <row r="4" spans="1:257" s="4" customFormat="1" ht="19.5" hidden="1">
      <c r="A4" s="1"/>
      <c r="B4" s="2"/>
      <c r="C4" s="2"/>
      <c r="D4" s="8"/>
      <c r="E4" s="8"/>
      <c r="F4" s="2"/>
      <c r="G4" s="2"/>
      <c r="H4" s="2"/>
      <c r="I4" s="6"/>
      <c r="J4" s="7"/>
    </row>
    <row r="5" spans="1:257" s="4" customFormat="1" ht="18.75" hidden="1">
      <c r="A5" s="1"/>
      <c r="B5" s="2"/>
      <c r="C5" s="2"/>
      <c r="D5" s="9"/>
      <c r="E5" s="9"/>
      <c r="F5" s="2"/>
      <c r="G5" s="2"/>
      <c r="H5" s="2"/>
      <c r="I5" s="6"/>
      <c r="J5" s="10"/>
      <c r="K5" s="11"/>
    </row>
    <row r="6" spans="1:257" s="4" customFormat="1" ht="15.75" hidden="1">
      <c r="A6" s="1"/>
      <c r="B6" s="2"/>
      <c r="C6" s="2"/>
      <c r="D6" s="9"/>
      <c r="E6" s="9"/>
      <c r="F6" s="2"/>
      <c r="G6" s="2"/>
      <c r="H6" s="2"/>
      <c r="I6" s="2"/>
      <c r="J6" s="11"/>
      <c r="K6" s="11"/>
    </row>
    <row r="7" spans="1:257" s="4" customFormat="1" ht="15.75">
      <c r="A7" s="1"/>
      <c r="B7" s="2"/>
      <c r="C7" s="2"/>
      <c r="D7" s="9"/>
      <c r="E7" s="9"/>
      <c r="F7" s="2"/>
      <c r="G7" s="2"/>
      <c r="H7" s="2" t="s">
        <v>83</v>
      </c>
      <c r="I7" s="2"/>
      <c r="J7" s="11"/>
      <c r="K7" s="11"/>
    </row>
    <row r="8" spans="1:257" s="4" customFormat="1" ht="15.75">
      <c r="A8" s="1"/>
      <c r="B8" s="2"/>
      <c r="C8" s="2"/>
      <c r="D8" s="9"/>
      <c r="E8" s="9"/>
      <c r="F8" s="2"/>
      <c r="G8" s="2"/>
      <c r="H8" s="2" t="s">
        <v>84</v>
      </c>
      <c r="I8" s="2"/>
      <c r="J8" s="11"/>
      <c r="K8" s="11"/>
    </row>
    <row r="9" spans="1:257" s="4" customFormat="1" ht="15.75">
      <c r="A9" s="1"/>
      <c r="B9" s="2"/>
      <c r="C9" s="2"/>
      <c r="D9" s="9"/>
      <c r="E9" s="9"/>
      <c r="F9" s="2"/>
      <c r="G9" s="2"/>
      <c r="H9" s="2" t="s">
        <v>85</v>
      </c>
      <c r="I9" s="2"/>
      <c r="J9" s="11"/>
      <c r="K9" s="11"/>
    </row>
    <row r="10" spans="1:257" s="4" customFormat="1" ht="21.75" customHeight="1">
      <c r="A10" s="1"/>
      <c r="B10" s="2"/>
      <c r="C10" s="2"/>
      <c r="D10" s="9"/>
      <c r="E10" s="9"/>
      <c r="F10" s="2"/>
      <c r="G10" s="2"/>
      <c r="H10" s="2" t="s">
        <v>88</v>
      </c>
      <c r="I10" s="2"/>
      <c r="J10" s="11"/>
      <c r="K10" s="11"/>
    </row>
    <row r="11" spans="1:257" s="12" customFormat="1" ht="48" customHeight="1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257" s="12" customFormat="1" ht="24" customHeight="1">
      <c r="A12" s="133" t="s">
        <v>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257" ht="16.5" thickBot="1">
      <c r="A13" s="13"/>
      <c r="B13" s="14"/>
      <c r="C13" s="14"/>
      <c r="D13" s="14"/>
      <c r="E13" s="14"/>
      <c r="F13" s="14"/>
      <c r="G13" s="14"/>
      <c r="H13" s="14"/>
      <c r="I13" s="14"/>
      <c r="J13" s="15" t="s">
        <v>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ht="33" customHeight="1">
      <c r="A14" s="134" t="s">
        <v>4</v>
      </c>
      <c r="B14" s="136" t="s">
        <v>1</v>
      </c>
      <c r="C14" s="138" t="s">
        <v>5</v>
      </c>
      <c r="D14" s="141" t="s">
        <v>6</v>
      </c>
      <c r="E14" s="142"/>
      <c r="F14" s="143" t="s">
        <v>7</v>
      </c>
      <c r="G14" s="144"/>
      <c r="H14" s="144"/>
      <c r="I14" s="144"/>
      <c r="J14" s="144"/>
      <c r="K14" s="14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spans="1:257" ht="35.25" customHeight="1">
      <c r="A15" s="135"/>
      <c r="B15" s="137"/>
      <c r="C15" s="139"/>
      <c r="D15" s="146" t="s">
        <v>8</v>
      </c>
      <c r="E15" s="147"/>
      <c r="F15" s="148" t="s">
        <v>9</v>
      </c>
      <c r="G15" s="149"/>
      <c r="H15" s="150" t="s">
        <v>10</v>
      </c>
      <c r="I15" s="151"/>
      <c r="J15" s="149" t="s">
        <v>11</v>
      </c>
      <c r="K15" s="15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ht="48" customHeight="1" thickBot="1">
      <c r="A16" s="16"/>
      <c r="B16" s="17"/>
      <c r="C16" s="140"/>
      <c r="D16" s="18" t="s">
        <v>12</v>
      </c>
      <c r="E16" s="19" t="s">
        <v>13</v>
      </c>
      <c r="F16" s="18" t="s">
        <v>14</v>
      </c>
      <c r="G16" s="20" t="s">
        <v>13</v>
      </c>
      <c r="H16" s="21" t="s">
        <v>15</v>
      </c>
      <c r="I16" s="22" t="s">
        <v>13</v>
      </c>
      <c r="J16" s="23" t="s">
        <v>12</v>
      </c>
      <c r="K16" s="19" t="s">
        <v>13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s="32" customFormat="1" ht="16.5" thickBot="1">
      <c r="A17" s="24">
        <v>1</v>
      </c>
      <c r="B17" s="25">
        <v>2</v>
      </c>
      <c r="C17" s="25"/>
      <c r="D17" s="26">
        <v>7</v>
      </c>
      <c r="E17" s="27">
        <v>5</v>
      </c>
      <c r="F17" s="28">
        <v>6</v>
      </c>
      <c r="G17" s="29">
        <v>7</v>
      </c>
      <c r="H17" s="30">
        <v>8</v>
      </c>
      <c r="I17" s="29">
        <v>9</v>
      </c>
      <c r="J17" s="31">
        <v>10</v>
      </c>
      <c r="K17" s="27">
        <v>11</v>
      </c>
    </row>
    <row r="18" spans="1:257" ht="33" customHeight="1">
      <c r="A18" s="33">
        <v>1</v>
      </c>
      <c r="B18" s="34" t="s">
        <v>16</v>
      </c>
      <c r="C18" s="35" t="s">
        <v>17</v>
      </c>
      <c r="D18" s="36">
        <f>F18+H18+J18</f>
        <v>20768.310000000001</v>
      </c>
      <c r="E18" s="37"/>
      <c r="F18" s="36">
        <v>14122.24</v>
      </c>
      <c r="G18" s="38"/>
      <c r="H18" s="39">
        <v>5607.48</v>
      </c>
      <c r="I18" s="40"/>
      <c r="J18" s="41">
        <v>1038.5899999999999</v>
      </c>
      <c r="K18" s="42"/>
      <c r="L18" s="4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ht="36" customHeight="1" thickBot="1">
      <c r="A19" s="44">
        <v>2</v>
      </c>
      <c r="B19" s="45" t="s">
        <v>18</v>
      </c>
      <c r="C19" s="46" t="s">
        <v>19</v>
      </c>
      <c r="D19" s="47">
        <f>SUM(F19:J19)</f>
        <v>11.684000000000001</v>
      </c>
      <c r="E19" s="48"/>
      <c r="F19" s="47">
        <v>7.9450000000000003</v>
      </c>
      <c r="G19" s="49"/>
      <c r="H19" s="50">
        <v>3.1547000000000001</v>
      </c>
      <c r="I19" s="51"/>
      <c r="J19" s="52">
        <v>0.58430000000000004</v>
      </c>
      <c r="K19" s="53"/>
      <c r="L19" s="4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spans="1:257" ht="29.25" customHeight="1" thickBot="1">
      <c r="A20" s="153" t="s">
        <v>20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ht="30.75" customHeight="1">
      <c r="A21" s="54" t="s">
        <v>21</v>
      </c>
      <c r="B21" s="55" t="s">
        <v>22</v>
      </c>
      <c r="C21" s="56"/>
      <c r="D21" s="57">
        <f>D22+D26</f>
        <v>23447.360000000001</v>
      </c>
      <c r="E21" s="58"/>
      <c r="F21" s="57">
        <f>F22+F26</f>
        <v>15944.143438890791</v>
      </c>
      <c r="G21" s="59"/>
      <c r="H21" s="60">
        <f>H22+H26</f>
        <v>6330.7977601848679</v>
      </c>
      <c r="I21" s="61"/>
      <c r="J21" s="62">
        <f>J22+J26</f>
        <v>1172.418800924341</v>
      </c>
      <c r="K21" s="6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ht="28.5" customHeight="1">
      <c r="A22" s="64" t="s">
        <v>23</v>
      </c>
      <c r="B22" s="65" t="s">
        <v>24</v>
      </c>
      <c r="C22" s="66"/>
      <c r="D22" s="67">
        <f>D23+D24</f>
        <v>19498.060000000001</v>
      </c>
      <c r="E22" s="68">
        <f>D22/$D$18*1000</f>
        <v>938.83710325972606</v>
      </c>
      <c r="F22" s="67">
        <f>F23+F24</f>
        <v>13258.66</v>
      </c>
      <c r="G22" s="69">
        <f>F22/$F$18*1000</f>
        <v>938.84964424907105</v>
      </c>
      <c r="H22" s="70">
        <f>H23+H24</f>
        <v>5264.48</v>
      </c>
      <c r="I22" s="71">
        <f>H22/$H$18*1000</f>
        <v>938.83170336764465</v>
      </c>
      <c r="J22" s="72">
        <f>J24+J23</f>
        <v>974.92</v>
      </c>
      <c r="K22" s="73">
        <f>J22/$J$18*1000</f>
        <v>938.69573171318814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ht="35.25" customHeight="1">
      <c r="A23" s="64" t="s">
        <v>25</v>
      </c>
      <c r="B23" s="65" t="s">
        <v>26</v>
      </c>
      <c r="C23" s="66"/>
      <c r="D23" s="67">
        <f>J23+H23+F23</f>
        <v>18133.29</v>
      </c>
      <c r="E23" s="68">
        <f>D23/$D$18*1000</f>
        <v>873.1230417881859</v>
      </c>
      <c r="F23" s="67">
        <v>12330.61</v>
      </c>
      <c r="G23" s="69">
        <f t="shared" ref="G23:G32" si="0">F23/$F$18*1000</f>
        <v>873.13414869029282</v>
      </c>
      <c r="H23" s="70">
        <v>4896</v>
      </c>
      <c r="I23" s="71">
        <f t="shared" ref="I23:I32" si="1">H23/$H$18*1000</f>
        <v>873.11947612831443</v>
      </c>
      <c r="J23" s="72">
        <v>906.68</v>
      </c>
      <c r="K23" s="73">
        <f>J23/$J$18*1000</f>
        <v>872.99126700622969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ht="35.25" customHeight="1">
      <c r="A24" s="64" t="s">
        <v>27</v>
      </c>
      <c r="B24" s="65" t="s">
        <v>28</v>
      </c>
      <c r="C24" s="66"/>
      <c r="D24" s="67">
        <f>F24+H24+J24</f>
        <v>1364.77</v>
      </c>
      <c r="E24" s="68">
        <f t="shared" ref="E24:E32" si="2">D24/$D$18*1000</f>
        <v>65.714061471540049</v>
      </c>
      <c r="F24" s="67">
        <v>928.05</v>
      </c>
      <c r="G24" s="69">
        <f t="shared" si="0"/>
        <v>65.715495558778201</v>
      </c>
      <c r="H24" s="70">
        <v>368.48</v>
      </c>
      <c r="I24" s="71">
        <f t="shared" si="1"/>
        <v>65.712227239330332</v>
      </c>
      <c r="J24" s="72">
        <v>68.239999999999995</v>
      </c>
      <c r="K24" s="73">
        <v>65.709999999999994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ht="50.25" customHeight="1">
      <c r="A25" s="64" t="s">
        <v>29</v>
      </c>
      <c r="B25" s="65" t="s">
        <v>30</v>
      </c>
      <c r="C25" s="66"/>
      <c r="D25" s="67">
        <v>0</v>
      </c>
      <c r="E25" s="68">
        <f t="shared" si="2"/>
        <v>0</v>
      </c>
      <c r="F25" s="67">
        <v>0</v>
      </c>
      <c r="G25" s="69">
        <f t="shared" si="0"/>
        <v>0</v>
      </c>
      <c r="H25" s="70">
        <v>0</v>
      </c>
      <c r="I25" s="71">
        <f t="shared" si="1"/>
        <v>0</v>
      </c>
      <c r="J25" s="72">
        <v>0</v>
      </c>
      <c r="K25" s="73">
        <f t="shared" ref="K25:K32" si="3">J25/$J$18*1000</f>
        <v>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ht="59.25" customHeight="1">
      <c r="A26" s="64" t="s">
        <v>31</v>
      </c>
      <c r="B26" s="65" t="s">
        <v>32</v>
      </c>
      <c r="C26" s="66"/>
      <c r="D26" s="67">
        <v>3949.3</v>
      </c>
      <c r="E26" s="68"/>
      <c r="F26" s="67">
        <f>F19/D19*D26</f>
        <v>2685.4834388907907</v>
      </c>
      <c r="G26" s="69"/>
      <c r="H26" s="70">
        <f>H19/D19*D26</f>
        <v>1066.3177601848681</v>
      </c>
      <c r="I26" s="71"/>
      <c r="J26" s="72">
        <f>J19/D19*D26</f>
        <v>197.498800924341</v>
      </c>
      <c r="K26" s="7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ht="39.75" customHeight="1">
      <c r="A27" s="64" t="s">
        <v>33</v>
      </c>
      <c r="B27" s="65" t="s">
        <v>34</v>
      </c>
      <c r="C27" s="66"/>
      <c r="D27" s="67">
        <f>F27+H27+J27</f>
        <v>0</v>
      </c>
      <c r="E27" s="68">
        <f>SUM(E28:E29)</f>
        <v>0</v>
      </c>
      <c r="F27" s="67">
        <f>F28+F29</f>
        <v>0</v>
      </c>
      <c r="G27" s="69">
        <f>SUM(G28:G29)</f>
        <v>0</v>
      </c>
      <c r="H27" s="70">
        <f>H28+H29</f>
        <v>0</v>
      </c>
      <c r="I27" s="71">
        <f>SUM(I28:I29)</f>
        <v>0</v>
      </c>
      <c r="J27" s="72">
        <f>J28+J29</f>
        <v>0</v>
      </c>
      <c r="K27" s="73">
        <f>SUM(K28:K29)</f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ht="15.75">
      <c r="A28" s="64" t="s">
        <v>35</v>
      </c>
      <c r="B28" s="74" t="s">
        <v>36</v>
      </c>
      <c r="C28" s="75"/>
      <c r="D28" s="67">
        <f>F28+H28+J28</f>
        <v>0</v>
      </c>
      <c r="E28" s="68">
        <f t="shared" si="2"/>
        <v>0</v>
      </c>
      <c r="F28" s="67"/>
      <c r="G28" s="69">
        <f t="shared" si="0"/>
        <v>0</v>
      </c>
      <c r="H28" s="70"/>
      <c r="I28" s="71">
        <f t="shared" si="1"/>
        <v>0</v>
      </c>
      <c r="J28" s="72"/>
      <c r="K28" s="73">
        <f t="shared" si="3"/>
        <v>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ht="15.75">
      <c r="A29" s="64" t="s">
        <v>37</v>
      </c>
      <c r="B29" s="74" t="s">
        <v>38</v>
      </c>
      <c r="C29" s="75"/>
      <c r="D29" s="67">
        <f>F29+H29+J29</f>
        <v>0</v>
      </c>
      <c r="E29" s="68">
        <f>D29/$D$19*1000/12</f>
        <v>0</v>
      </c>
      <c r="F29" s="67"/>
      <c r="G29" s="69">
        <f>F29/$F$19*1000/12</f>
        <v>0</v>
      </c>
      <c r="H29" s="70"/>
      <c r="I29" s="71">
        <f>H29/$H$19*1000/12</f>
        <v>0</v>
      </c>
      <c r="J29" s="72"/>
      <c r="K29" s="73">
        <f>J29/$J$19*1000/12</f>
        <v>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76" customFormat="1" ht="49.5" customHeight="1">
      <c r="A30" s="64" t="s">
        <v>39</v>
      </c>
      <c r="B30" s="65" t="s">
        <v>40</v>
      </c>
      <c r="C30" s="66"/>
      <c r="D30" s="67">
        <f>D31+D32</f>
        <v>938.83710325972606</v>
      </c>
      <c r="E30" s="68">
        <f>SUM(E31:E32)</f>
        <v>938.83710325972606</v>
      </c>
      <c r="F30" s="67">
        <f>F31+F32</f>
        <v>938.84964424907105</v>
      </c>
      <c r="G30" s="67">
        <f>G31+G32</f>
        <v>938.84964424907105</v>
      </c>
      <c r="H30" s="70">
        <f>H31+H32</f>
        <v>938.83170336764465</v>
      </c>
      <c r="I30" s="71">
        <f>SUM(I31:I32)</f>
        <v>938.83170336764465</v>
      </c>
      <c r="J30" s="72">
        <f>J31+J32</f>
        <v>938.69573171318814</v>
      </c>
      <c r="K30" s="73">
        <f>SUM(K31:K32)</f>
        <v>938.69573171318814</v>
      </c>
    </row>
    <row r="31" spans="1:257" ht="18.75" customHeight="1">
      <c r="A31" s="64" t="s">
        <v>41</v>
      </c>
      <c r="B31" s="65" t="s">
        <v>42</v>
      </c>
      <c r="C31" s="66"/>
      <c r="D31" s="67">
        <f>D22/D18*1000</f>
        <v>938.83710325972606</v>
      </c>
      <c r="E31" s="68">
        <f>D22/$D$18*1000</f>
        <v>938.83710325972606</v>
      </c>
      <c r="F31" s="67">
        <f>F22/F18*1000</f>
        <v>938.84964424907105</v>
      </c>
      <c r="G31" s="69">
        <f>F22/$F$18*1000</f>
        <v>938.84964424907105</v>
      </c>
      <c r="H31" s="70">
        <f>H22/H18*1000</f>
        <v>938.83170336764465</v>
      </c>
      <c r="I31" s="71">
        <f>H22/$H$18*1000</f>
        <v>938.83170336764465</v>
      </c>
      <c r="J31" s="72">
        <f>J22/J18*1000</f>
        <v>938.69573171318814</v>
      </c>
      <c r="K31" s="73">
        <f>J22/$J$18*1000</f>
        <v>938.69573171318814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ht="18.75" customHeight="1">
      <c r="A32" s="64" t="s">
        <v>43</v>
      </c>
      <c r="B32" s="65" t="s">
        <v>44</v>
      </c>
      <c r="C32" s="66"/>
      <c r="D32" s="67">
        <f>D28/D18*1000</f>
        <v>0</v>
      </c>
      <c r="E32" s="68">
        <f t="shared" si="2"/>
        <v>0</v>
      </c>
      <c r="F32" s="67">
        <f>F28/F18*1000</f>
        <v>0</v>
      </c>
      <c r="G32" s="69">
        <f t="shared" si="0"/>
        <v>0</v>
      </c>
      <c r="H32" s="70">
        <f>H28/H18*1000</f>
        <v>0</v>
      </c>
      <c r="I32" s="71">
        <f t="shared" si="1"/>
        <v>0</v>
      </c>
      <c r="J32" s="72">
        <f>J28/J18*1000</f>
        <v>0</v>
      </c>
      <c r="K32" s="73">
        <f t="shared" si="3"/>
        <v>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76" customFormat="1" ht="100.5" customHeight="1">
      <c r="A33" s="64" t="s">
        <v>45</v>
      </c>
      <c r="B33" s="65" t="s">
        <v>46</v>
      </c>
      <c r="C33" s="66"/>
      <c r="D33" s="67"/>
      <c r="E33" s="68"/>
      <c r="F33" s="67">
        <f>F34+F35</f>
        <v>28167.495999999999</v>
      </c>
      <c r="G33" s="69">
        <f>SUM(G34:G35)</f>
        <v>28167.5</v>
      </c>
      <c r="H33" s="70">
        <f>H34+H35</f>
        <v>28167.488000000001</v>
      </c>
      <c r="I33" s="71">
        <f>SUM(I34:I35)</f>
        <v>28167.49</v>
      </c>
      <c r="J33" s="72">
        <f>J34+J35</f>
        <v>28166.181</v>
      </c>
      <c r="K33" s="73">
        <f>SUM(K34:K35)</f>
        <v>28166.18</v>
      </c>
    </row>
    <row r="34" spans="1:257" ht="18.75" customHeight="1">
      <c r="A34" s="64" t="s">
        <v>47</v>
      </c>
      <c r="B34" s="65" t="s">
        <v>48</v>
      </c>
      <c r="C34" s="66"/>
      <c r="D34" s="67"/>
      <c r="E34" s="68"/>
      <c r="F34" s="67">
        <v>28167.495999999999</v>
      </c>
      <c r="G34" s="69">
        <v>28167.5</v>
      </c>
      <c r="H34" s="70">
        <v>28167.488000000001</v>
      </c>
      <c r="I34" s="71">
        <v>28167.49</v>
      </c>
      <c r="J34" s="72">
        <v>28166.181</v>
      </c>
      <c r="K34" s="73">
        <v>28166.18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ht="28.5" customHeight="1" thickBot="1">
      <c r="A35" s="64" t="s">
        <v>49</v>
      </c>
      <c r="B35" s="65" t="s">
        <v>50</v>
      </c>
      <c r="C35" s="66"/>
      <c r="D35" s="67">
        <f>D29/D19/12*1000</f>
        <v>0</v>
      </c>
      <c r="E35" s="68">
        <f>D27/$D$19*1000/12</f>
        <v>0</v>
      </c>
      <c r="F35" s="67">
        <f>F29/F19</f>
        <v>0</v>
      </c>
      <c r="G35" s="69">
        <f>F27/$F$19*1000/12</f>
        <v>0</v>
      </c>
      <c r="H35" s="70">
        <f>H29/H19/12*1000</f>
        <v>0</v>
      </c>
      <c r="I35" s="71">
        <f>H27/$H$19*1000/12</f>
        <v>0</v>
      </c>
      <c r="J35" s="72">
        <f>J29/J19/12*1000</f>
        <v>0</v>
      </c>
      <c r="K35" s="73">
        <f>J27/$J$19*1000/12</f>
        <v>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ht="33.75" customHeight="1" thickBot="1">
      <c r="A36" s="153" t="s">
        <v>51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ht="50.25" customHeight="1">
      <c r="A37" s="64" t="s">
        <v>52</v>
      </c>
      <c r="B37" s="77" t="s">
        <v>53</v>
      </c>
      <c r="C37" s="78"/>
      <c r="D37" s="67">
        <v>1603.46</v>
      </c>
      <c r="E37" s="73"/>
      <c r="F37" s="67">
        <v>1090.3599999999999</v>
      </c>
      <c r="G37" s="69"/>
      <c r="H37" s="70">
        <v>432.93</v>
      </c>
      <c r="I37" s="71"/>
      <c r="J37" s="72">
        <v>80.17</v>
      </c>
      <c r="K37" s="7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34.5" customHeight="1">
      <c r="A38" s="64" t="s">
        <v>54</v>
      </c>
      <c r="B38" s="77" t="s">
        <v>55</v>
      </c>
      <c r="C38" s="78"/>
      <c r="D38" s="67">
        <f>H38+J38</f>
        <v>0</v>
      </c>
      <c r="E38" s="73"/>
      <c r="F38" s="67">
        <v>0</v>
      </c>
      <c r="G38" s="69"/>
      <c r="H38" s="70">
        <v>0</v>
      </c>
      <c r="I38" s="71"/>
      <c r="J38" s="72">
        <v>0</v>
      </c>
      <c r="K38" s="7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s="76" customFormat="1" ht="48" customHeight="1">
      <c r="A39" s="64" t="s">
        <v>56</v>
      </c>
      <c r="B39" s="77" t="s">
        <v>57</v>
      </c>
      <c r="C39" s="78"/>
      <c r="D39" s="67">
        <f>D40+D41</f>
        <v>11436.294647951614</v>
      </c>
      <c r="E39" s="73">
        <f>SUM(E40:E41)</f>
        <v>11436.294647951616</v>
      </c>
      <c r="F39" s="67">
        <f>F40+F41</f>
        <v>11436.542899097964</v>
      </c>
      <c r="G39" s="69">
        <f>SUM(G40:G41)</f>
        <v>11436.542899097964</v>
      </c>
      <c r="H39" s="70">
        <f>H40+H41</f>
        <v>11436.111199163151</v>
      </c>
      <c r="I39" s="71">
        <f>SUM(I40:I41)</f>
        <v>11436.111199163151</v>
      </c>
      <c r="J39" s="72">
        <f>J40+J41</f>
        <v>11433.909521364596</v>
      </c>
      <c r="K39" s="73">
        <f>SUM(K40:K41)</f>
        <v>11433.909521364596</v>
      </c>
      <c r="IT39" s="79">
        <f>SUM(D39:IS39)</f>
        <v>91485.716535154643</v>
      </c>
    </row>
    <row r="40" spans="1:257" ht="18.75" customHeight="1">
      <c r="A40" s="64" t="s">
        <v>58</v>
      </c>
      <c r="B40" s="65" t="s">
        <v>48</v>
      </c>
      <c r="C40" s="66"/>
      <c r="D40" s="67">
        <f>D37/D19/12*1000</f>
        <v>11436.294647951614</v>
      </c>
      <c r="E40" s="68">
        <f>D37/$D$19*1000/12</f>
        <v>11436.294647951616</v>
      </c>
      <c r="F40" s="67">
        <f>F37/F19/12*1000</f>
        <v>11436.542899097964</v>
      </c>
      <c r="G40" s="69">
        <f>F37/$F$19*1000/12</f>
        <v>11436.542899097964</v>
      </c>
      <c r="H40" s="67">
        <f>H37/H19/12*1000</f>
        <v>11436.111199163151</v>
      </c>
      <c r="I40" s="71">
        <f>H40</f>
        <v>11436.111199163151</v>
      </c>
      <c r="J40" s="72">
        <f>J37/J19/12*1000</f>
        <v>11433.909521364596</v>
      </c>
      <c r="K40" s="73">
        <f>J40</f>
        <v>11433.909521364596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8.75" customHeight="1" thickBot="1">
      <c r="A41" s="64" t="s">
        <v>59</v>
      </c>
      <c r="B41" s="65" t="s">
        <v>50</v>
      </c>
      <c r="C41" s="66"/>
      <c r="D41" s="67">
        <f>D38/D19/12*1000</f>
        <v>0</v>
      </c>
      <c r="E41" s="68">
        <f>D38/$D$19*1000/12</f>
        <v>0</v>
      </c>
      <c r="F41" s="67">
        <f>F38/F19/12*1000</f>
        <v>0</v>
      </c>
      <c r="G41" s="69">
        <f>F38/$F$19*1000/12</f>
        <v>0</v>
      </c>
      <c r="H41" s="70">
        <f>H38/H19/12*1000</f>
        <v>0</v>
      </c>
      <c r="I41" s="71">
        <f>H38/$H$19*1000/12</f>
        <v>0</v>
      </c>
      <c r="J41" s="72">
        <f>J38/J19/12*1000</f>
        <v>0</v>
      </c>
      <c r="K41" s="73">
        <f>J38/$J$19*1000/12</f>
        <v>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44.25" customHeight="1" thickBot="1">
      <c r="A42" s="125" t="s">
        <v>60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47.25" customHeight="1">
      <c r="A43" s="80" t="s">
        <v>61</v>
      </c>
      <c r="B43" s="34" t="s">
        <v>62</v>
      </c>
      <c r="C43" s="35"/>
      <c r="D43" s="57">
        <v>1168.94</v>
      </c>
      <c r="E43" s="63"/>
      <c r="F43" s="81">
        <v>794.99</v>
      </c>
      <c r="G43" s="59"/>
      <c r="H43" s="60">
        <v>315.54000000000002</v>
      </c>
      <c r="I43" s="61"/>
      <c r="J43" s="62">
        <v>58.41</v>
      </c>
      <c r="K43" s="6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33.75" customHeight="1">
      <c r="A44" s="64" t="s">
        <v>63</v>
      </c>
      <c r="B44" s="77" t="s">
        <v>64</v>
      </c>
      <c r="C44" s="78"/>
      <c r="D44" s="67">
        <f>H44+J44</f>
        <v>0</v>
      </c>
      <c r="E44" s="73"/>
      <c r="F44" s="82">
        <v>0</v>
      </c>
      <c r="G44" s="69"/>
      <c r="H44" s="70">
        <v>0</v>
      </c>
      <c r="I44" s="71"/>
      <c r="J44" s="72">
        <v>0</v>
      </c>
      <c r="K44" s="7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s="76" customFormat="1" ht="46.5" customHeight="1">
      <c r="A45" s="64" t="s">
        <v>65</v>
      </c>
      <c r="B45" s="77" t="s">
        <v>66</v>
      </c>
      <c r="C45" s="78"/>
      <c r="D45" s="67">
        <f>D46+D47</f>
        <v>8337.1847540796534</v>
      </c>
      <c r="E45" s="73">
        <f>SUM(E46:E47)</f>
        <v>8337.1847540796534</v>
      </c>
      <c r="F45" s="67">
        <f>F46+F47</f>
        <v>8338.4728340675465</v>
      </c>
      <c r="G45" s="69">
        <f>SUM(G46:G47)</f>
        <v>8338.4728340675483</v>
      </c>
      <c r="H45" s="70">
        <f>H46+H47</f>
        <v>8335.182426221194</v>
      </c>
      <c r="I45" s="71">
        <f>SUM(I46:I47)</f>
        <v>8335.182426221194</v>
      </c>
      <c r="J45" s="72">
        <f>J46+J47</f>
        <v>8330.4809173369831</v>
      </c>
      <c r="K45" s="73">
        <f>SUM(K46:K47)</f>
        <v>8330.4809173369831</v>
      </c>
    </row>
    <row r="46" spans="1:257" ht="22.5" customHeight="1">
      <c r="A46" s="64" t="s">
        <v>67</v>
      </c>
      <c r="B46" s="65" t="s">
        <v>48</v>
      </c>
      <c r="C46" s="66"/>
      <c r="D46" s="67">
        <f>D43/D19/12*1000</f>
        <v>8337.1847540796534</v>
      </c>
      <c r="E46" s="68">
        <f>D43/$D$19*1000/12</f>
        <v>8337.1847540796534</v>
      </c>
      <c r="F46" s="67">
        <f>F43/F19/12*1000</f>
        <v>8338.4728340675465</v>
      </c>
      <c r="G46" s="69">
        <f>F43/$F$19*1000/12</f>
        <v>8338.4728340675483</v>
      </c>
      <c r="H46" s="70">
        <f>H43/H19/12*1000</f>
        <v>8335.182426221194</v>
      </c>
      <c r="I46" s="71">
        <f>H43/$H$19*1000/12</f>
        <v>8335.182426221194</v>
      </c>
      <c r="J46" s="70">
        <f>J43/J19/12*1000</f>
        <v>8330.4809173369831</v>
      </c>
      <c r="K46" s="73">
        <f>J43/$J$19*1000/12</f>
        <v>8330.4809173369831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ht="22.5" customHeight="1" thickBot="1">
      <c r="A47" s="64" t="s">
        <v>68</v>
      </c>
      <c r="B47" s="65" t="s">
        <v>50</v>
      </c>
      <c r="C47" s="66"/>
      <c r="D47" s="67">
        <f>D44/D19/12*1000</f>
        <v>0</v>
      </c>
      <c r="E47" s="68">
        <f>D44/$D$19*1000/12</f>
        <v>0</v>
      </c>
      <c r="F47" s="67">
        <f>F44/F19/12*1000</f>
        <v>0</v>
      </c>
      <c r="G47" s="69">
        <f>F44/$F$19*1000/12</f>
        <v>0</v>
      </c>
      <c r="H47" s="70">
        <f>H44/H19/12*1000</f>
        <v>0</v>
      </c>
      <c r="I47" s="71">
        <f>H44/$H$19*1000/12</f>
        <v>0</v>
      </c>
      <c r="J47" s="72">
        <f>J44/J19/12*1000</f>
        <v>0</v>
      </c>
      <c r="K47" s="73">
        <f>J44/$J$19*1000/12</f>
        <v>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ht="30" customHeight="1">
      <c r="A48" s="128" t="s">
        <v>69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30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s="76" customFormat="1" ht="38.25" customHeight="1">
      <c r="A49" s="54" t="s">
        <v>70</v>
      </c>
      <c r="B49" s="55" t="s">
        <v>71</v>
      </c>
      <c r="C49" s="56"/>
      <c r="D49" s="117">
        <f>D30</f>
        <v>938.83710325972606</v>
      </c>
      <c r="E49" s="118">
        <f>SUM(E50:E51)</f>
        <v>938.83710325972606</v>
      </c>
      <c r="F49" s="119">
        <f>F30</f>
        <v>938.84964424907105</v>
      </c>
      <c r="G49" s="118">
        <f>SUM(G50:G51)</f>
        <v>938.84964424907105</v>
      </c>
      <c r="H49" s="120">
        <f>H30</f>
        <v>938.83170336764465</v>
      </c>
      <c r="I49" s="121">
        <f>SUM(I50:I51)</f>
        <v>938.83170336764465</v>
      </c>
      <c r="J49" s="120">
        <f>J30</f>
        <v>938.69573171318814</v>
      </c>
      <c r="K49" s="122">
        <f>SUM(K50:K51)</f>
        <v>938.69573171318814</v>
      </c>
    </row>
    <row r="50" spans="1:257" ht="18.75" customHeight="1">
      <c r="A50" s="64" t="s">
        <v>72</v>
      </c>
      <c r="B50" s="65" t="s">
        <v>73</v>
      </c>
      <c r="C50" s="66"/>
      <c r="D50" s="67">
        <f>D31</f>
        <v>938.83710325972606</v>
      </c>
      <c r="E50" s="73">
        <f>E31</f>
        <v>938.83710325972606</v>
      </c>
      <c r="F50" s="82">
        <f>F31</f>
        <v>938.84964424907105</v>
      </c>
      <c r="G50" s="73">
        <f>G31</f>
        <v>938.84964424907105</v>
      </c>
      <c r="H50" s="70">
        <f>H31</f>
        <v>938.83170336764465</v>
      </c>
      <c r="I50" s="69">
        <f>I31</f>
        <v>938.83170336764465</v>
      </c>
      <c r="J50" s="70">
        <f>J31</f>
        <v>938.69573171318814</v>
      </c>
      <c r="K50" s="68">
        <f>K31</f>
        <v>938.69573171318814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ht="18.75" customHeight="1">
      <c r="A51" s="64" t="s">
        <v>74</v>
      </c>
      <c r="B51" s="65" t="s">
        <v>75</v>
      </c>
      <c r="C51" s="66"/>
      <c r="D51" s="83">
        <f>D32</f>
        <v>0</v>
      </c>
      <c r="E51" s="84">
        <f>E32</f>
        <v>0</v>
      </c>
      <c r="F51" s="85">
        <f>F32</f>
        <v>0</v>
      </c>
      <c r="G51" s="84">
        <f>G32</f>
        <v>0</v>
      </c>
      <c r="H51" s="86">
        <f>H32</f>
        <v>0</v>
      </c>
      <c r="I51" s="87">
        <f>I32</f>
        <v>0</v>
      </c>
      <c r="J51" s="86">
        <f>J32</f>
        <v>0</v>
      </c>
      <c r="K51" s="88">
        <f>K32</f>
        <v>0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</row>
    <row r="52" spans="1:257" s="76" customFormat="1" ht="64.900000000000006" customHeight="1">
      <c r="A52" s="64" t="s">
        <v>76</v>
      </c>
      <c r="B52" s="65" t="s">
        <v>77</v>
      </c>
      <c r="C52" s="66"/>
      <c r="D52" s="89"/>
      <c r="E52" s="90"/>
      <c r="F52" s="91">
        <f>G52</f>
        <v>47942.515733165514</v>
      </c>
      <c r="G52" s="92">
        <f>SUM(G53:G54)</f>
        <v>47942.515733165514</v>
      </c>
      <c r="H52" s="93">
        <f>H53+H54</f>
        <v>47938.781625384348</v>
      </c>
      <c r="I52" s="94">
        <f>SUM(I53:I54)</f>
        <v>47938.783625384342</v>
      </c>
      <c r="J52" s="95">
        <f>J53+J54</f>
        <v>47930.571438701576</v>
      </c>
      <c r="K52" s="90">
        <f>SUM(K53:K54)</f>
        <v>47930.570438701579</v>
      </c>
    </row>
    <row r="53" spans="1:257" ht="18" customHeight="1">
      <c r="A53" s="64" t="s">
        <v>78</v>
      </c>
      <c r="B53" s="65" t="s">
        <v>73</v>
      </c>
      <c r="C53" s="66"/>
      <c r="D53" s="89"/>
      <c r="E53" s="90"/>
      <c r="F53" s="91">
        <f>G53</f>
        <v>47942.515733165514</v>
      </c>
      <c r="G53" s="92">
        <f>G46+G40+G34</f>
        <v>47942.515733165514</v>
      </c>
      <c r="H53" s="93">
        <f>H34+H40+H46</f>
        <v>47938.781625384348</v>
      </c>
      <c r="I53" s="94">
        <f>I46+I40+I34</f>
        <v>47938.783625384342</v>
      </c>
      <c r="J53" s="95">
        <f>J34+J40+J46</f>
        <v>47930.571438701576</v>
      </c>
      <c r="K53" s="90">
        <f>K46+K40+K34</f>
        <v>47930.570438701579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</row>
    <row r="54" spans="1:257" ht="18" customHeight="1" thickBot="1">
      <c r="A54" s="96" t="s">
        <v>79</v>
      </c>
      <c r="B54" s="97" t="s">
        <v>75</v>
      </c>
      <c r="C54" s="98"/>
      <c r="D54" s="99">
        <f>D35+D41+D47</f>
        <v>0</v>
      </c>
      <c r="E54" s="100">
        <f>E47+E41+E35</f>
        <v>0</v>
      </c>
      <c r="F54" s="101">
        <f>F35+F41+F47</f>
        <v>0</v>
      </c>
      <c r="G54" s="102">
        <f>G47+G41+G35</f>
        <v>0</v>
      </c>
      <c r="H54" s="103">
        <f>H35+H41+H47</f>
        <v>0</v>
      </c>
      <c r="I54" s="104">
        <f>I47+I41+I35</f>
        <v>0</v>
      </c>
      <c r="J54" s="105">
        <f>J35+J41+J47</f>
        <v>0</v>
      </c>
      <c r="K54" s="100">
        <f>K47+K41+K35</f>
        <v>0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</row>
    <row r="55" spans="1:257" ht="15.75">
      <c r="A55" s="10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</row>
    <row r="56" spans="1:257" ht="63" customHeight="1">
      <c r="A56" s="106"/>
      <c r="B56" s="124" t="s">
        <v>86</v>
      </c>
      <c r="C56" s="124"/>
      <c r="D56" s="124"/>
      <c r="E56" s="124"/>
      <c r="F56" s="123"/>
      <c r="G56" s="123"/>
      <c r="H56" s="124" t="s">
        <v>87</v>
      </c>
      <c r="I56" s="124"/>
      <c r="J56" s="123"/>
      <c r="K56" s="7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</row>
    <row r="57" spans="1:257" s="110" customFormat="1" ht="18.75">
      <c r="A57" s="107"/>
      <c r="B57" s="131"/>
      <c r="C57" s="132"/>
      <c r="D57" s="132"/>
      <c r="E57" s="132"/>
      <c r="F57" s="108"/>
      <c r="G57" s="108"/>
      <c r="H57" s="108"/>
      <c r="I57" s="108"/>
      <c r="J57" s="108"/>
      <c r="K57" s="108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  <c r="IW57" s="109"/>
    </row>
    <row r="58" spans="1:257" ht="15.75">
      <c r="A58" s="106"/>
      <c r="B58" s="111"/>
      <c r="C58" s="111"/>
      <c r="D58" s="112"/>
      <c r="E58" s="112"/>
      <c r="F58" s="112"/>
      <c r="G58" s="112"/>
      <c r="H58" s="112"/>
      <c r="I58" s="112"/>
      <c r="J58" s="112"/>
      <c r="K58" s="1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</row>
    <row r="59" spans="1:257" ht="15.75">
      <c r="A59" s="106"/>
      <c r="B59" s="113"/>
      <c r="C59" s="113"/>
      <c r="D59" s="114"/>
      <c r="E59" s="114"/>
      <c r="F59" s="115"/>
      <c r="G59" s="115"/>
      <c r="H59" s="115"/>
      <c r="I59" s="32"/>
      <c r="J59" s="115"/>
      <c r="K59" s="1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ht="15.75">
      <c r="A60" s="10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ht="15.75">
      <c r="A61" s="13"/>
      <c r="B61" s="14"/>
      <c r="C61" s="14"/>
      <c r="D61" s="116"/>
      <c r="E61" s="14"/>
      <c r="F61" s="116"/>
      <c r="G61" s="14"/>
      <c r="H61" s="116"/>
      <c r="I61" s="14"/>
      <c r="J61" s="1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</row>
    <row r="62" spans="1:257" ht="15.75" hidden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</row>
    <row r="63" spans="1:257" ht="15.75" hidden="1">
      <c r="A63" s="13"/>
      <c r="B63" s="14"/>
      <c r="C63" s="14"/>
      <c r="D63" s="116"/>
      <c r="E63" s="14"/>
      <c r="F63" s="116"/>
      <c r="G63" s="14"/>
      <c r="H63" s="116"/>
      <c r="I63" s="14"/>
      <c r="J63" s="11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</row>
    <row r="64" spans="1:257" ht="15.75" hidden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</row>
    <row r="65" spans="1:257" ht="15.75" hidden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</row>
    <row r="66" spans="1:257" ht="15.75" hidden="1">
      <c r="A66" s="13"/>
      <c r="B66" s="14"/>
      <c r="C66" s="14"/>
      <c r="D66" s="116"/>
      <c r="E66" s="14"/>
      <c r="F66" s="116"/>
      <c r="G66" s="14"/>
      <c r="H66" s="116"/>
      <c r="I66" s="14"/>
      <c r="J66" s="11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</row>
    <row r="67" spans="1:257" ht="15.75" hidden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</row>
    <row r="68" spans="1:257" ht="15.75" hidden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</row>
    <row r="69" spans="1:257" ht="15.75" hidden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</row>
    <row r="70" spans="1:257" ht="15.75" hidden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</row>
    <row r="71" spans="1:257" ht="15.75" hidden="1">
      <c r="B71" s="14" t="s">
        <v>80</v>
      </c>
      <c r="C71" s="14"/>
      <c r="D71" s="14"/>
      <c r="E71" s="14"/>
      <c r="F71" s="76"/>
      <c r="G71" s="76"/>
      <c r="H71" s="76"/>
      <c r="I71" s="76"/>
      <c r="J71" s="112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</row>
    <row r="72" spans="1:257" ht="15.75" hidden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</row>
    <row r="73" spans="1:257" ht="15.75" hidden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</row>
    <row r="74" spans="1:257" ht="15.75" hidden="1">
      <c r="B74" s="14" t="s">
        <v>81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</row>
    <row r="75" spans="1:257" ht="15.75" hidden="1">
      <c r="B75" s="14"/>
      <c r="C75" s="14"/>
      <c r="D75" s="14"/>
      <c r="E75" s="14"/>
      <c r="F75" s="76"/>
      <c r="G75" s="76"/>
      <c r="H75" s="76"/>
      <c r="I75" s="76"/>
      <c r="J75" s="76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</row>
    <row r="76" spans="1:257" ht="15.75" hidden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</row>
    <row r="77" spans="1:257" ht="15.75" hidden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</row>
    <row r="78" spans="1:257" ht="15.75" hidden="1">
      <c r="B78" s="14" t="s">
        <v>82</v>
      </c>
      <c r="C78" s="14"/>
      <c r="D78" s="14"/>
      <c r="E78" s="14"/>
      <c r="F78" s="76"/>
      <c r="G78" s="76"/>
      <c r="H78" s="76"/>
      <c r="I78" s="76"/>
      <c r="J78" s="76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</row>
    <row r="79" spans="1:257" ht="15.75" hidden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</row>
    <row r="80" spans="1:257" ht="15.75" hidden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</row>
    <row r="81" spans="2:257" ht="15.75" hidden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</row>
    <row r="82" spans="2:257" ht="15.75" hidden="1">
      <c r="B82" s="14"/>
      <c r="C82" s="14"/>
      <c r="D82" s="14"/>
      <c r="E82" s="14"/>
      <c r="F82" s="14"/>
      <c r="G82" s="14"/>
      <c r="H82" s="4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</row>
    <row r="83" spans="2:257" ht="15.75" hidden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</row>
    <row r="84" spans="2:257" ht="15.75" hidden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</row>
    <row r="85" spans="2:257" ht="15.75" hidden="1">
      <c r="B85" s="14"/>
      <c r="C85" s="14"/>
      <c r="D85" s="76"/>
      <c r="E85" s="14"/>
      <c r="F85" s="79"/>
      <c r="G85" s="76"/>
      <c r="H85" s="76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</row>
    <row r="86" spans="2:257" ht="15.75" hidden="1">
      <c r="B86" s="14"/>
      <c r="C86" s="14"/>
      <c r="D86" s="14"/>
      <c r="E86" s="14"/>
      <c r="F86" s="76"/>
      <c r="G86" s="76"/>
      <c r="H86" s="76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</row>
    <row r="87" spans="2:257" ht="15.75" hidden="1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</row>
    <row r="88" spans="2:257" ht="15.75" hidden="1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</row>
    <row r="89" spans="2:257" ht="15.75" hidden="1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</row>
    <row r="90" spans="2:257" ht="15.75" hidden="1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</row>
    <row r="91" spans="2:257" ht="15.7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</row>
    <row r="92" spans="2:257" ht="15.7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</row>
  </sheetData>
  <mergeCells count="18">
    <mergeCell ref="A20:K20"/>
    <mergeCell ref="A36:K36"/>
    <mergeCell ref="A11:K11"/>
    <mergeCell ref="A12:K12"/>
    <mergeCell ref="A14:A15"/>
    <mergeCell ref="B14:B15"/>
    <mergeCell ref="C14:C16"/>
    <mergeCell ref="D14:E14"/>
    <mergeCell ref="F14:K14"/>
    <mergeCell ref="D15:E15"/>
    <mergeCell ref="F15:G15"/>
    <mergeCell ref="H15:I15"/>
    <mergeCell ref="J15:K15"/>
    <mergeCell ref="B56:E56"/>
    <mergeCell ref="H56:I56"/>
    <mergeCell ref="A42:K42"/>
    <mergeCell ref="A48:K48"/>
    <mergeCell ref="B57:E57"/>
  </mergeCells>
  <pageMargins left="0.25" right="0.25" top="0.75" bottom="0.75" header="0.3" footer="0.3"/>
  <pageSetup paperSize="9" scale="77" orientation="landscape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рішення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Кобзар Ігор Васильович</dc:creator>
  <cp:lastModifiedBy>www</cp:lastModifiedBy>
  <cp:lastPrinted>2019-11-18T07:30:20Z</cp:lastPrinted>
  <dcterms:created xsi:type="dcterms:W3CDTF">2019-01-18T07:33:25Z</dcterms:created>
  <dcterms:modified xsi:type="dcterms:W3CDTF">2019-11-20T11:31:37Z</dcterms:modified>
</cp:coreProperties>
</file>