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firstSheet="2" activeTab="3"/>
  </bookViews>
  <sheets>
    <sheet name="матеріал2" sheetId="5" r:id="rId1"/>
    <sheet name="московська2" sheetId="6" r:id="rId2"/>
    <sheet name="фін пл" sheetId="7" r:id="rId3"/>
    <sheet name="план заход" sheetId="8" r:id="rId4"/>
    <sheet name="внутр кварт" sheetId="13" state="hidden" r:id="rId5"/>
    <sheet name="кошт ТК60  до 75" sheetId="14" state="hidden" r:id="rId6"/>
    <sheet name="кошторТК 116 до93" sheetId="9" state="hidden" r:id="rId7"/>
    <sheet name="ремонт даху" sheetId="15" state="hidden" r:id="rId8"/>
    <sheet name="419" sheetId="10" state="hidden" r:id="rId9"/>
    <sheet name="162,04" sheetId="11" state="hidden" r:id="rId10"/>
    <sheet name="64,41" sheetId="12" state="hidden" r:id="rId11"/>
    <sheet name="Лист1" sheetId="16" state="hidden" r:id="rId12"/>
  </sheets>
  <definedNames>
    <definedName name="_xlnm.Print_Area" localSheetId="9">'162,04'!$A$1:$G$100</definedName>
    <definedName name="_xlnm.Print_Area" localSheetId="8">'419'!$A$1:$G$164</definedName>
    <definedName name="_xlnm.Print_Area" localSheetId="10">'64,41'!$A$1:$G$164</definedName>
    <definedName name="_xlnm.Print_Area" localSheetId="4">'внутр кварт'!$A$1:$G$128</definedName>
    <definedName name="_xlnm.Print_Area" localSheetId="5">'кошт ТК60  до 75'!$A$1:$G$26</definedName>
    <definedName name="_xlnm.Print_Area" localSheetId="6">'кошторТК 116 до93'!$A$1:$G$30</definedName>
    <definedName name="_xlnm.Print_Area" localSheetId="0">матеріал2!$A$1:$G$86</definedName>
    <definedName name="_xlnm.Print_Area" localSheetId="1">московська2!$A$1:$G$41</definedName>
    <definedName name="_xlnm.Print_Area" localSheetId="3">'план заход'!$A$1:$R$39</definedName>
    <definedName name="_xlnm.Print_Area" localSheetId="7">'ремонт даху'!$A$1:$G$32</definedName>
    <definedName name="_xlnm.Print_Area" localSheetId="2">'фін пл'!$A$1:$X$125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6" i="7"/>
  <c r="R116" l="1"/>
  <c r="R113"/>
  <c r="D116"/>
  <c r="F116"/>
  <c r="E116"/>
  <c r="E113"/>
  <c r="F113"/>
  <c r="D113"/>
  <c r="R112"/>
  <c r="D112"/>
  <c r="F10" i="15" l="1"/>
  <c r="F21"/>
  <c r="G19" i="14"/>
  <c r="F18"/>
  <c r="G18" i="9"/>
  <c r="F17"/>
  <c r="E90" i="7" l="1"/>
  <c r="F23" i="15"/>
  <c r="G28"/>
  <c r="F16" i="14" l="1"/>
  <c r="F19" i="13" l="1"/>
  <c r="E16" i="8"/>
  <c r="F27" i="15" l="1"/>
  <c r="F26"/>
  <c r="G15" i="13"/>
  <c r="G22" s="1"/>
  <c r="I30" i="15" l="1"/>
  <c r="F12"/>
  <c r="F15" i="9"/>
  <c r="E97" i="7" l="1"/>
  <c r="F90"/>
  <c r="F97" s="1"/>
  <c r="D89"/>
  <c r="N89" s="1"/>
  <c r="D88"/>
  <c r="N88" s="1"/>
  <c r="Q88" s="1"/>
  <c r="Q90" s="1"/>
  <c r="Q97" s="1"/>
  <c r="Q116" s="1"/>
  <c r="D87"/>
  <c r="N87" s="1"/>
  <c r="R87" s="1"/>
  <c r="D86"/>
  <c r="N86" s="1"/>
  <c r="H22" i="13"/>
  <c r="F11"/>
  <c r="F12"/>
  <c r="D14" i="8"/>
  <c r="L14" s="1"/>
  <c r="D13"/>
  <c r="L13" s="1"/>
  <c r="D11"/>
  <c r="F9" i="13"/>
  <c r="F14"/>
  <c r="R86" i="7" l="1"/>
  <c r="N90"/>
  <c r="D90"/>
  <c r="R89"/>
  <c r="R90" s="1"/>
  <c r="F13" i="13"/>
  <c r="F18"/>
  <c r="F17"/>
  <c r="F44"/>
  <c r="F45"/>
  <c r="F66"/>
  <c r="F65"/>
  <c r="F64"/>
  <c r="F21" l="1"/>
  <c r="F68"/>
  <c r="F15" i="15" l="1"/>
  <c r="F16"/>
  <c r="F17"/>
  <c r="F18"/>
  <c r="F19"/>
  <c r="F20"/>
  <c r="F28"/>
  <c r="F22"/>
  <c r="F24"/>
  <c r="F14"/>
  <c r="F25"/>
  <c r="F13"/>
  <c r="F11"/>
  <c r="F17" i="14" l="1"/>
  <c r="F15"/>
  <c r="F14"/>
  <c r="F13"/>
  <c r="F12"/>
  <c r="F19" s="1"/>
  <c r="F10" i="13"/>
  <c r="F15" l="1"/>
  <c r="F22" s="1"/>
  <c r="F15" i="11"/>
  <c r="G63"/>
  <c r="F59"/>
  <c r="F58"/>
  <c r="F57"/>
  <c r="F56"/>
  <c r="F60" s="1"/>
  <c r="F63" s="1"/>
  <c r="F55"/>
  <c r="F82" i="12"/>
  <c r="F79"/>
  <c r="F78"/>
  <c r="F77"/>
  <c r="F76"/>
  <c r="F75"/>
  <c r="F74"/>
  <c r="F72"/>
  <c r="F84" s="1"/>
  <c r="F67"/>
  <c r="F66"/>
  <c r="F65"/>
  <c r="F64"/>
  <c r="F63"/>
  <c r="F62"/>
  <c r="F61"/>
  <c r="F60"/>
  <c r="F59"/>
  <c r="F58"/>
  <c r="F57"/>
  <c r="F56"/>
  <c r="F55"/>
  <c r="F127" i="10"/>
  <c r="F156"/>
  <c r="F155"/>
  <c r="F154"/>
  <c r="F153"/>
  <c r="F152"/>
  <c r="F151"/>
  <c r="F158" s="1"/>
  <c r="F143"/>
  <c r="F142"/>
  <c r="F141"/>
  <c r="F140"/>
  <c r="F139"/>
  <c r="F138"/>
  <c r="F137"/>
  <c r="F136"/>
  <c r="F135"/>
  <c r="F134"/>
  <c r="F133"/>
  <c r="F132"/>
  <c r="F131"/>
  <c r="F130"/>
  <c r="F145" s="1"/>
  <c r="F126"/>
  <c r="F125"/>
  <c r="F124"/>
  <c r="F123"/>
  <c r="F122"/>
  <c r="F121"/>
  <c r="F120"/>
  <c r="F119"/>
  <c r="F118"/>
  <c r="F117"/>
  <c r="F116"/>
  <c r="F112"/>
  <c r="F111"/>
  <c r="F110"/>
  <c r="F109"/>
  <c r="F108"/>
  <c r="F107"/>
  <c r="F106"/>
  <c r="F105"/>
  <c r="F104"/>
  <c r="F103"/>
  <c r="F113" s="1"/>
  <c r="F99"/>
  <c r="F98"/>
  <c r="F97"/>
  <c r="F96"/>
  <c r="F100" s="1"/>
  <c r="F95"/>
  <c r="F147" l="1"/>
  <c r="F160" s="1"/>
  <c r="F14"/>
  <c r="F79" i="5"/>
  <c r="F11" i="11"/>
  <c r="F78" i="10" l="1"/>
  <c r="F35" i="12"/>
  <c r="F34"/>
  <c r="F33"/>
  <c r="F32"/>
  <c r="F31"/>
  <c r="F30"/>
  <c r="F38" s="1"/>
  <c r="F23"/>
  <c r="F22"/>
  <c r="F21"/>
  <c r="F20"/>
  <c r="F19"/>
  <c r="F18"/>
  <c r="F17"/>
  <c r="F16"/>
  <c r="F15"/>
  <c r="F14"/>
  <c r="F13"/>
  <c r="F12"/>
  <c r="F28" s="1"/>
  <c r="F40" s="1"/>
  <c r="F11"/>
  <c r="G18" i="11"/>
  <c r="F14"/>
  <c r="F13"/>
  <c r="F12"/>
  <c r="F13" i="10"/>
  <c r="F74"/>
  <c r="F73"/>
  <c r="F72"/>
  <c r="F71"/>
  <c r="F70"/>
  <c r="F69"/>
  <c r="F61"/>
  <c r="F60"/>
  <c r="F59"/>
  <c r="F58"/>
  <c r="F57"/>
  <c r="F56"/>
  <c r="F55"/>
  <c r="F54"/>
  <c r="F53"/>
  <c r="F52"/>
  <c r="F51"/>
  <c r="F50"/>
  <c r="F49"/>
  <c r="F48"/>
  <c r="F44"/>
  <c r="F43"/>
  <c r="F42"/>
  <c r="F41"/>
  <c r="F40"/>
  <c r="F39"/>
  <c r="F38"/>
  <c r="F37"/>
  <c r="F36"/>
  <c r="F35"/>
  <c r="F34"/>
  <c r="F45" s="1"/>
  <c r="F30"/>
  <c r="F29"/>
  <c r="F28"/>
  <c r="F27"/>
  <c r="F26"/>
  <c r="F25"/>
  <c r="F24"/>
  <c r="F23"/>
  <c r="F22"/>
  <c r="F21"/>
  <c r="F31" s="1"/>
  <c r="F17"/>
  <c r="F16"/>
  <c r="F15"/>
  <c r="F18"/>
  <c r="F18" i="11" l="1"/>
  <c r="F63" i="10"/>
  <c r="F76"/>
  <c r="F65"/>
  <c r="F16" i="9"/>
  <c r="F14"/>
  <c r="F13"/>
  <c r="F12"/>
  <c r="F11"/>
  <c r="F18" s="1"/>
  <c r="P82" i="7" l="1"/>
  <c r="S54"/>
  <c r="F19" i="8"/>
  <c r="E19"/>
  <c r="L18"/>
  <c r="L19" s="1"/>
  <c r="D18"/>
  <c r="D19" s="1"/>
  <c r="F16"/>
  <c r="D16" s="1"/>
  <c r="D12"/>
  <c r="L12" s="1"/>
  <c r="L11"/>
  <c r="L16" s="1"/>
  <c r="L22" s="1"/>
  <c r="X115" i="7"/>
  <c r="W115"/>
  <c r="V115"/>
  <c r="T115"/>
  <c r="S115"/>
  <c r="R115"/>
  <c r="Q115"/>
  <c r="P115"/>
  <c r="O115"/>
  <c r="X114"/>
  <c r="W114"/>
  <c r="V114"/>
  <c r="T114"/>
  <c r="Q114"/>
  <c r="P114"/>
  <c r="O114"/>
  <c r="S104"/>
  <c r="S114" s="1"/>
  <c r="F104"/>
  <c r="E104"/>
  <c r="D103"/>
  <c r="D104" s="1"/>
  <c r="X97"/>
  <c r="W97"/>
  <c r="V97"/>
  <c r="T97"/>
  <c r="S97"/>
  <c r="R97"/>
  <c r="P97"/>
  <c r="O97"/>
  <c r="D93"/>
  <c r="D97" s="1"/>
  <c r="N92"/>
  <c r="N93" s="1"/>
  <c r="X80"/>
  <c r="W80"/>
  <c r="V80"/>
  <c r="T80"/>
  <c r="S80"/>
  <c r="R80"/>
  <c r="Q80"/>
  <c r="P80"/>
  <c r="O80"/>
  <c r="N80"/>
  <c r="X77"/>
  <c r="W77"/>
  <c r="V77"/>
  <c r="T77"/>
  <c r="S77"/>
  <c r="R77"/>
  <c r="Q77"/>
  <c r="P77"/>
  <c r="O77"/>
  <c r="N77"/>
  <c r="X74"/>
  <c r="W74"/>
  <c r="V74"/>
  <c r="T74"/>
  <c r="S74"/>
  <c r="R74"/>
  <c r="Q74"/>
  <c r="P74"/>
  <c r="O74"/>
  <c r="N74"/>
  <c r="X71"/>
  <c r="S71"/>
  <c r="R71"/>
  <c r="Q71"/>
  <c r="P71"/>
  <c r="D71"/>
  <c r="M71" s="1"/>
  <c r="O70"/>
  <c r="O71" s="1"/>
  <c r="O81" s="1"/>
  <c r="S68"/>
  <c r="E68"/>
  <c r="N67"/>
  <c r="N66"/>
  <c r="N65"/>
  <c r="D65"/>
  <c r="R65" s="1"/>
  <c r="D64"/>
  <c r="N64" s="1"/>
  <c r="X60"/>
  <c r="W60"/>
  <c r="V60"/>
  <c r="T60"/>
  <c r="S60"/>
  <c r="R60"/>
  <c r="Q60"/>
  <c r="P60"/>
  <c r="O60"/>
  <c r="N60"/>
  <c r="D60"/>
  <c r="X57"/>
  <c r="W57"/>
  <c r="V57"/>
  <c r="T57"/>
  <c r="S57"/>
  <c r="R57"/>
  <c r="Q57"/>
  <c r="Q61" s="1"/>
  <c r="P57"/>
  <c r="O57"/>
  <c r="N57"/>
  <c r="D57"/>
  <c r="X54"/>
  <c r="W54"/>
  <c r="V54"/>
  <c r="T54"/>
  <c r="R54"/>
  <c r="P54"/>
  <c r="O54"/>
  <c r="F54"/>
  <c r="F61" s="1"/>
  <c r="E54"/>
  <c r="E61" s="1"/>
  <c r="D53"/>
  <c r="N53" s="1"/>
  <c r="N52"/>
  <c r="D52"/>
  <c r="J47"/>
  <c r="J48" s="1"/>
  <c r="X46"/>
  <c r="W46"/>
  <c r="V46"/>
  <c r="T46"/>
  <c r="S46"/>
  <c r="R46"/>
  <c r="Q46"/>
  <c r="P46"/>
  <c r="O46"/>
  <c r="N46"/>
  <c r="D46"/>
  <c r="X43"/>
  <c r="W43"/>
  <c r="V43"/>
  <c r="T43"/>
  <c r="S43"/>
  <c r="R43"/>
  <c r="Q43"/>
  <c r="P43"/>
  <c r="O43"/>
  <c r="N43"/>
  <c r="D43"/>
  <c r="X40"/>
  <c r="W40"/>
  <c r="V40"/>
  <c r="T40"/>
  <c r="S40"/>
  <c r="R40"/>
  <c r="Q40"/>
  <c r="P40"/>
  <c r="O40"/>
  <c r="N40"/>
  <c r="D40"/>
  <c r="X37"/>
  <c r="W37"/>
  <c r="V37"/>
  <c r="T37"/>
  <c r="S37"/>
  <c r="R37"/>
  <c r="Q37"/>
  <c r="P37"/>
  <c r="O37"/>
  <c r="N37"/>
  <c r="D37"/>
  <c r="N34"/>
  <c r="D34"/>
  <c r="M34" s="1"/>
  <c r="M47" s="1"/>
  <c r="O33"/>
  <c r="O34" s="1"/>
  <c r="X29"/>
  <c r="W29"/>
  <c r="V29"/>
  <c r="T29"/>
  <c r="S29"/>
  <c r="R29"/>
  <c r="Q29"/>
  <c r="P29"/>
  <c r="O29"/>
  <c r="N29"/>
  <c r="M29"/>
  <c r="D29"/>
  <c r="X26"/>
  <c r="W26"/>
  <c r="V26"/>
  <c r="T26"/>
  <c r="S26"/>
  <c r="R26"/>
  <c r="Q26"/>
  <c r="P26"/>
  <c r="O26"/>
  <c r="N26"/>
  <c r="M26"/>
  <c r="D26"/>
  <c r="X23"/>
  <c r="W23"/>
  <c r="V23"/>
  <c r="T23"/>
  <c r="S23"/>
  <c r="R23"/>
  <c r="Q23"/>
  <c r="P23"/>
  <c r="O23"/>
  <c r="N23"/>
  <c r="M23"/>
  <c r="D23"/>
  <c r="D30" s="1"/>
  <c r="D115" l="1"/>
  <c r="S61"/>
  <c r="O47"/>
  <c r="O48" s="1"/>
  <c r="N47"/>
  <c r="N48" s="1"/>
  <c r="O61"/>
  <c r="V61"/>
  <c r="X61"/>
  <c r="P61"/>
  <c r="T61"/>
  <c r="W61"/>
  <c r="O82"/>
  <c r="D54"/>
  <c r="D61" s="1"/>
  <c r="N54"/>
  <c r="N61" s="1"/>
  <c r="F22" i="8"/>
  <c r="E22"/>
  <c r="R61" i="7"/>
  <c r="D22" i="8"/>
  <c r="N68" i="7"/>
  <c r="N81" s="1"/>
  <c r="D114"/>
  <c r="N115"/>
  <c r="N97"/>
  <c r="D47"/>
  <c r="D48" s="1"/>
  <c r="M48" s="1"/>
  <c r="R64"/>
  <c r="R68" s="1"/>
  <c r="R81" s="1"/>
  <c r="D68"/>
  <c r="D81" s="1"/>
  <c r="M81" s="1"/>
  <c r="N103"/>
  <c r="F77" i="5"/>
  <c r="N82" i="7" l="1"/>
  <c r="N104"/>
  <c r="R103"/>
  <c r="R104" s="1"/>
  <c r="R114" s="1"/>
  <c r="D82"/>
  <c r="F20" i="6" l="1"/>
  <c r="F19"/>
  <c r="J37"/>
  <c r="L37" s="1"/>
  <c r="F28"/>
  <c r="F29"/>
  <c r="F30"/>
  <c r="F31"/>
  <c r="F32"/>
  <c r="F35" l="1"/>
  <c r="F27"/>
  <c r="F18"/>
  <c r="F17"/>
  <c r="F16"/>
  <c r="F15"/>
  <c r="F14"/>
  <c r="F13"/>
  <c r="F12"/>
  <c r="F11"/>
  <c r="F10"/>
  <c r="F9"/>
  <c r="F8"/>
  <c r="F65" i="5"/>
  <c r="F66"/>
  <c r="F67"/>
  <c r="F68"/>
  <c r="F69"/>
  <c r="F64"/>
  <c r="F76"/>
  <c r="F75"/>
  <c r="F74"/>
  <c r="F56"/>
  <c r="F55"/>
  <c r="F54"/>
  <c r="F53"/>
  <c r="F52"/>
  <c r="F51"/>
  <c r="F50"/>
  <c r="F49"/>
  <c r="F48"/>
  <c r="F47"/>
  <c r="F46"/>
  <c r="F45"/>
  <c r="F44"/>
  <c r="F43"/>
  <c r="F39"/>
  <c r="F38"/>
  <c r="F37"/>
  <c r="F36"/>
  <c r="F35"/>
  <c r="F34"/>
  <c r="F33"/>
  <c r="F32"/>
  <c r="F31"/>
  <c r="F30"/>
  <c r="F29"/>
  <c r="F40" s="1"/>
  <c r="F25"/>
  <c r="F24"/>
  <c r="F23"/>
  <c r="F22"/>
  <c r="F21"/>
  <c r="F20"/>
  <c r="F19"/>
  <c r="F18"/>
  <c r="F17"/>
  <c r="F16"/>
  <c r="F26" s="1"/>
  <c r="F12"/>
  <c r="F11"/>
  <c r="F10"/>
  <c r="F9"/>
  <c r="F13" s="1"/>
  <c r="F8"/>
  <c r="F58" l="1"/>
  <c r="F60" s="1"/>
  <c r="F25" i="6"/>
  <c r="F71" i="5"/>
  <c r="F82" s="1"/>
  <c r="F37" i="6"/>
</calcChain>
</file>

<file path=xl/sharedStrings.xml><?xml version="1.0" encoding="utf-8"?>
<sst xmlns="http://schemas.openxmlformats.org/spreadsheetml/2006/main" count="1730" uniqueCount="472">
  <si>
    <t>Директор ПРАТ "Василівкатепломережа"</t>
  </si>
  <si>
    <t>М.М.Антонов</t>
  </si>
  <si>
    <t>Економіст</t>
  </si>
  <si>
    <t>О.В.Глухій</t>
  </si>
  <si>
    <t xml:space="preserve">Комплект ізоляції теплоізольований, типорозмір 150/250 мм </t>
  </si>
  <si>
    <t xml:space="preserve">Комплект ізоляції теплоізольований, типорозмір 76/160 мм </t>
  </si>
  <si>
    <t>Кількість</t>
  </si>
  <si>
    <t>м</t>
  </si>
  <si>
    <t>Ацетилен  5 кг</t>
  </si>
  <si>
    <t>бал.</t>
  </si>
  <si>
    <t>Кисень газоподібний 40 л (6,3м3)</t>
  </si>
  <si>
    <t>Скраплений газ</t>
  </si>
  <si>
    <t>т</t>
  </si>
  <si>
    <t>Засувака30ч 6 бр ф 100</t>
  </si>
  <si>
    <t>шт.</t>
  </si>
  <si>
    <t>Електроди РЦ (Е46) ф 3 мм (5 кг)</t>
  </si>
  <si>
    <t>кг</t>
  </si>
  <si>
    <t>Відвід ф 108</t>
  </si>
  <si>
    <t>Труба сталева теплоізолбована, ф  159*5/250 б/ш</t>
  </si>
  <si>
    <t>Труба сталева теплоізолбована,  ф 159*4,5/200 б/ш</t>
  </si>
  <si>
    <t>Червень 2019</t>
  </si>
  <si>
    <t>Липень 2019</t>
  </si>
  <si>
    <t>Відвід ф 159/250 гнут.під кутом 90гр.</t>
  </si>
  <si>
    <t>комп.</t>
  </si>
  <si>
    <t>Комплект ізоляції стику ф 159/250</t>
  </si>
  <si>
    <t>Цемент ПЦ-11/Б-Ш-400 (25 кг)</t>
  </si>
  <si>
    <t>Болт 18х70</t>
  </si>
  <si>
    <t>Гайка 18</t>
  </si>
  <si>
    <t xml:space="preserve">Електроди РЦ (Е46) ф 4 мм </t>
  </si>
  <si>
    <t>Труба б/у ф 168</t>
  </si>
  <si>
    <t>Разом:</t>
  </si>
  <si>
    <t>Квітень 2019</t>
  </si>
  <si>
    <t>Фланець сталевий РУ 10 ДУ 50</t>
  </si>
  <si>
    <t>Кран кульовий 1/2</t>
  </si>
  <si>
    <t>Різьба ст.ф40</t>
  </si>
  <si>
    <t>Муфта ф   15</t>
  </si>
  <si>
    <t>Електроди РЦ (Е46) ф3 (2,5 кг)</t>
  </si>
  <si>
    <t>Вересень 2019</t>
  </si>
  <si>
    <t>Сума, грн.</t>
  </si>
  <si>
    <t>Ціна, грн.</t>
  </si>
  <si>
    <t>Сума, тис.грн.</t>
  </si>
  <si>
    <t xml:space="preserve">Встановлення вузлів комерційного обліку </t>
  </si>
  <si>
    <t>вул. Шевченко буд. №№ 83, 85</t>
  </si>
  <si>
    <t>вул. Шевченко буд. №№ 75, 77</t>
  </si>
  <si>
    <t>вул. Днпрвська буд. № 30</t>
  </si>
  <si>
    <t>вул. Приморська буд. № 42 та прав. Виконкомівський  буд. № 3</t>
  </si>
  <si>
    <t>Всього по ремонту теплотраси</t>
  </si>
  <si>
    <t>Всього по інвестиційній прграмі</t>
  </si>
  <si>
    <t>Розшифрування до звіту про виконання інвестиційної програми</t>
  </si>
  <si>
    <t>бал</t>
  </si>
  <si>
    <t>Круг відрізний п/м 230 х 2,5 х 23</t>
  </si>
  <si>
    <t>Компенсатор приварний ф 80</t>
  </si>
  <si>
    <t>Труба попередньо ізольована ф 76*4/140</t>
  </si>
  <si>
    <t>Комплект ізоляції стику ф 76/140</t>
  </si>
  <si>
    <t>комп</t>
  </si>
  <si>
    <t>Дріт сварочний ф3</t>
  </si>
  <si>
    <t>Відвід попередньоізольований ф 57/125 сталевий гнут.під кутом 90 гр.</t>
  </si>
  <si>
    <t>Труба попередньо ізольована ф 76*4/140 б/ш</t>
  </si>
  <si>
    <t>Дріт стал.н/в терм.обр.оцинк 1,8 мм</t>
  </si>
  <si>
    <t>2019 року ПРАТ "Василівкатепломережа"</t>
  </si>
  <si>
    <t>Директор</t>
  </si>
  <si>
    <t xml:space="preserve">Економіст </t>
  </si>
  <si>
    <t>Відвід ф 108/200 гнут.під кутом 90гр.</t>
  </si>
  <si>
    <t>Труба сталева теплоізольована, ф  159*5/250 б/ш</t>
  </si>
  <si>
    <t>Труба ф 57х4 мм</t>
  </si>
  <si>
    <t>Труба ф 325</t>
  </si>
  <si>
    <t>Заміна ділянки трубопроводу по вул. Московській</t>
  </si>
  <si>
    <t>Доповнення до звіту про виконання інвестиційної програми</t>
  </si>
  <si>
    <t>Тримач для зварюв.</t>
  </si>
  <si>
    <t>Кисень газоподібний 40 л  (6,3м3)</t>
  </si>
  <si>
    <t>Утеплювач НЕМАН+ м-11 15 м2</t>
  </si>
  <si>
    <t>Склотканина</t>
  </si>
  <si>
    <t>Електроди РЦ (Е46) ф 4 (5кг)</t>
  </si>
  <si>
    <t>Електроди РЦ (Е46) ф 3 (2,5кг)</t>
  </si>
  <si>
    <t>Дріт стал.н/в терм.обр.оцинк.1,8 мм</t>
  </si>
  <si>
    <t>Дріт свароч. Ф 3</t>
  </si>
  <si>
    <t>Труба б/у ф 325</t>
  </si>
  <si>
    <t>Всього на інвестиційну прграму (вул. Московська)</t>
  </si>
  <si>
    <t>Робота автотранспорта і механізмів</t>
  </si>
  <si>
    <t>ІЖ 2117-90 № АР 1486 ЕМ</t>
  </si>
  <si>
    <t>САЗ 3507 № 5680 АЕ</t>
  </si>
  <si>
    <t>КРАЗ 3575 № 7770 ЗПС</t>
  </si>
  <si>
    <t>ЮМЗ ЕО 2629 № 6660 ЗЖ</t>
  </si>
  <si>
    <t>Бензо.ген.Тагред</t>
  </si>
  <si>
    <t>САК диз.АДД-305</t>
  </si>
  <si>
    <t>м/год</t>
  </si>
  <si>
    <t>шк</t>
  </si>
  <si>
    <t>мос</t>
  </si>
  <si>
    <t>Вересень - Жовтень 2019</t>
  </si>
  <si>
    <t>Разом работа автотранспорта:</t>
  </si>
  <si>
    <t>Реконструкція внутриквартальної теплової мережі від ТК 69 до ТК 73  по прав.Шкільному,  м. Василівка</t>
  </si>
  <si>
    <t>Реконструкція ділянки трубопроводу від ТК № 6 до ТК № 8  по вул. Московській, м. Василівка</t>
  </si>
  <si>
    <t>ПОГОДЖЕНО</t>
  </si>
  <si>
    <t>ЗАТВЕРДЖЕНО</t>
  </si>
  <si>
    <r>
      <t xml:space="preserve">Рішення Василівської </t>
    </r>
    <r>
      <rPr>
        <u/>
        <sz val="14"/>
        <color indexed="8"/>
        <rFont val="Times New Roman"/>
        <family val="1"/>
        <charset val="204"/>
      </rPr>
      <t xml:space="preserve"> міської ради</t>
    </r>
  </si>
  <si>
    <t>(найменування органу місцевого самоврядування)</t>
  </si>
  <si>
    <t xml:space="preserve"> (посадова особа ліцензіата)</t>
  </si>
  <si>
    <t>від _________________ №_____________</t>
  </si>
  <si>
    <r>
      <t xml:space="preserve">________ </t>
    </r>
    <r>
      <rPr>
        <b/>
        <u/>
        <sz val="14"/>
        <rFont val="Times New Roman"/>
        <family val="1"/>
        <charset val="1"/>
      </rPr>
      <t>М.М.Антонов</t>
    </r>
  </si>
  <si>
    <t>М.П.</t>
  </si>
  <si>
    <t xml:space="preserve">   (підпис)</t>
  </si>
  <si>
    <t>(П.І.Б.)</t>
  </si>
  <si>
    <t>Проиватне акціонерне товариство "Василівкатепломережа"</t>
  </si>
  <si>
    <t xml:space="preserve">(найменування ліцензіата) 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</si>
  <si>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</si>
  <si>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</si>
  <si>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</si>
  <si>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</si>
  <si>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r>
      <t xml:space="preserve"> Сума позичкових коштів та відсотків за їх  використа-ння, що підлягає поверненню у</t>
    </r>
    <r>
      <rPr>
        <b/>
        <sz val="14"/>
        <rFont val="Times New Roman"/>
        <family val="1"/>
        <charset val="1"/>
      </rPr>
      <t xml:space="preserve"> </t>
    </r>
    <r>
      <rPr>
        <sz val="14"/>
        <rFont val="Times New Roman"/>
        <family val="1"/>
        <charset val="1"/>
      </rPr>
      <t>плано-ваному періоді, тис. грн. (без ПДВ)</t>
    </r>
  </si>
  <si>
    <t xml:space="preserve"> Сума інших залучених коштів, що підлягає поверненню у плано-ваному періоді, тис. грн. (без ПДВ)</t>
  </si>
  <si>
    <t>Кошти, що врахо-вуються у структурі тарифів гр.5+гр.6. + гр.11+гр.12,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</si>
  <si>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</si>
  <si>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</si>
  <si>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r>
      <t xml:space="preserve">Строк окупності (місяців) </t>
    </r>
    <r>
      <rPr>
        <b/>
        <sz val="14"/>
        <rFont val="Times New Roman"/>
        <family val="1"/>
        <charset val="1"/>
      </rPr>
      <t>*</t>
    </r>
  </si>
  <si>
    <t>№ аркуша обґрунтовуючих матеріалів</t>
  </si>
  <si>
    <t>Економія паливно-енергетичних ресурсів (тонни умовного палива/прогнозний період)</t>
  </si>
  <si>
    <t>Економія фонду заробітної плати (тис. грн./рік)</t>
  </si>
  <si>
    <r>
      <t xml:space="preserve">Економічний ефект (тис. грн.) </t>
    </r>
    <r>
      <rPr>
        <b/>
        <sz val="14"/>
        <rFont val="Times New Roman"/>
        <family val="1"/>
        <charset val="1"/>
      </rPr>
      <t xml:space="preserve">** </t>
    </r>
  </si>
  <si>
    <t xml:space="preserve">загальна сума </t>
  </si>
  <si>
    <t>з урахуванням:</t>
  </si>
  <si>
    <t>госпо-дарський  (вартість    мате-ріальних ресурсів)</t>
  </si>
  <si>
    <t>підрядний</t>
  </si>
  <si>
    <t>І кв.</t>
  </si>
  <si>
    <t>ІІ кв.</t>
  </si>
  <si>
    <t>ІІІ кв.</t>
  </si>
  <si>
    <t>ІV кв.</t>
  </si>
  <si>
    <t>амортиза-ційні відрахування</t>
  </si>
  <si>
    <t>оренда основних засобів</t>
  </si>
  <si>
    <r>
      <t>отримані у планова-ному</t>
    </r>
    <r>
      <rPr>
        <b/>
        <sz val="14"/>
        <rFont val="Times New Roman"/>
        <family val="1"/>
        <charset val="1"/>
      </rPr>
      <t xml:space="preserve"> </t>
    </r>
    <r>
      <rPr>
        <sz val="14"/>
        <rFont val="Times New Roman"/>
        <family val="1"/>
        <charset val="1"/>
      </rPr>
      <t>періоді позичкові кошти фінансових установ, що підлягають повер-ненню</t>
    </r>
  </si>
  <si>
    <r>
      <t>отримані у планова-ному</t>
    </r>
    <r>
      <rPr>
        <b/>
        <sz val="14"/>
        <rFont val="Times New Roman"/>
        <family val="1"/>
        <charset val="1"/>
      </rPr>
      <t xml:space="preserve"> </t>
    </r>
    <r>
      <rPr>
        <sz val="14"/>
        <rFont val="Times New Roman"/>
        <family val="1"/>
        <charset val="1"/>
      </rPr>
      <t>періоді  бюджетні кошти, що не підлягають повер-ненню</t>
    </r>
  </si>
  <si>
    <t>інші залучені кошти, отримані у планованому періоді, з них:</t>
  </si>
  <si>
    <t>що підля-гають поверне-нню</t>
  </si>
  <si>
    <t xml:space="preserve">що не підля-гають повер-ненню </t>
  </si>
  <si>
    <t>І</t>
  </si>
  <si>
    <t>Виробництво теплової енергії</t>
  </si>
  <si>
    <t xml:space="preserve"> 1.1</t>
  </si>
  <si>
    <r>
      <t xml:space="preserve"> Будівництво, реконструкція та модернізація об</t>
    </r>
    <r>
      <rPr>
        <b/>
        <sz val="14"/>
        <rFont val="Calibri"/>
        <family val="2"/>
        <charset val="204"/>
      </rPr>
      <t>’</t>
    </r>
    <r>
      <rPr>
        <b/>
        <sz val="14"/>
        <rFont val="Times New Roman"/>
        <family val="1"/>
        <charset val="204"/>
      </rPr>
      <t>єктів теплопостачання (звільняється від оподаткування згідно з пунктом 154.9 статті 154 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</si>
  <si>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</si>
  <si>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з них:</t>
  </si>
  <si>
    <t>х</t>
  </si>
  <si>
    <t>Усього за підпунктом 1.1.1</t>
  </si>
  <si>
    <t>х </t>
  </si>
  <si>
    <t xml:space="preserve">  1.1.2 </t>
  </si>
  <si>
    <t>Заходи щодо забезпечення технологічного та/або комерційного обліку ресурсів, з них:</t>
  </si>
  <si>
    <t>Усього за підпунктом 1.1.2</t>
  </si>
  <si>
    <t xml:space="preserve">  1.1.3</t>
  </si>
  <si>
    <t>Інші заходи, з них:</t>
  </si>
  <si>
    <t>Усього за підпунктом 1.1.3</t>
  </si>
  <si>
    <t>Усього за пунктом 1.1</t>
  </si>
  <si>
    <t xml:space="preserve">  1.2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</si>
  <si>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</si>
  <si>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 xml:space="preserve"> 1.2.1</t>
  </si>
  <si>
    <t>1.2.1.1.</t>
  </si>
  <si>
    <t>Усього за підпунктом 1.2.1</t>
  </si>
  <si>
    <t xml:space="preserve"> 1.2.2</t>
  </si>
  <si>
    <t>Усього за підпунктом 1.2.2</t>
  </si>
  <si>
    <t xml:space="preserve"> 1.2.3</t>
  </si>
  <si>
    <t>Заходи щодо впровадження та розвитку інформаційних технологій, з них:</t>
  </si>
  <si>
    <t>Усього за підпунктом 1.2.3</t>
  </si>
  <si>
    <t xml:space="preserve">  1.2.4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</si>
  <si>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</si>
  <si>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1.2.4</t>
  </si>
  <si>
    <t xml:space="preserve"> 1.2.5</t>
  </si>
  <si>
    <t>Усього за підпунктом 1.2.5</t>
  </si>
  <si>
    <t>Усього за пунктом 1.2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</si>
  <si>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</si>
  <si>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</si>
  <si>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</si>
  <si>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</si>
  <si>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Будівництво, реконструкція та модернізація об'єктів теплопостачання (звільняється від оподаткування згідно з пунктом 154.9 статті 154 Податкового кодексу України), з урахуванням:</t>
  </si>
  <si>
    <t xml:space="preserve">  2.1.1</t>
  </si>
  <si>
    <t>2.1.1.1</t>
  </si>
  <si>
    <t>2.1.1.2</t>
  </si>
  <si>
    <t>Усього за підпунктом 2.1.1</t>
  </si>
  <si>
    <t xml:space="preserve">  2.1.2 </t>
  </si>
  <si>
    <t>Усього за підпунктом 2.1.2</t>
  </si>
  <si>
    <t xml:space="preserve">  2.1.3</t>
  </si>
  <si>
    <t>Усього за підпунктом 2.1.3</t>
  </si>
  <si>
    <t>Усього за пунктом 2.1</t>
  </si>
  <si>
    <t xml:space="preserve">  2.2</t>
  </si>
  <si>
    <t xml:space="preserve"> 2.2.1</t>
  </si>
  <si>
    <t>2.2.1.1.</t>
  </si>
  <si>
    <t>2.2.1.2.</t>
  </si>
  <si>
    <t>2.2.1.3.</t>
  </si>
  <si>
    <t>2.2.1.4.</t>
  </si>
  <si>
    <t>Усього за підпунктом 2.2.1</t>
  </si>
  <si>
    <t xml:space="preserve"> 2.2.2</t>
  </si>
  <si>
    <t>Заходи щодо забезпечення  технологічного та/або комерційного обліку ресурсів, з них:</t>
  </si>
  <si>
    <t>Усього за підпунктом 2.2.2</t>
  </si>
  <si>
    <t xml:space="preserve"> 2.2.3</t>
  </si>
  <si>
    <t>Усього за підпунктом 2.2.3</t>
  </si>
  <si>
    <t xml:space="preserve">  2.2.4</t>
  </si>
  <si>
    <t>Усього за підпунктом 2.2.4</t>
  </si>
  <si>
    <t xml:space="preserve"> 2.2.5</t>
  </si>
  <si>
    <t>Усього за підпунктом 2.2.5</t>
  </si>
  <si>
    <t>Усього за пунктом 2.2</t>
  </si>
  <si>
    <t>Усього за розділом ІІ</t>
  </si>
  <si>
    <t>ІІІ</t>
  </si>
  <si>
    <t>Постачання теплової енергії</t>
  </si>
  <si>
    <t xml:space="preserve"> 3.1</t>
  </si>
  <si>
    <r>
      <t xml:space="preserve"> Будівництво, реконструкція та модернізація об</t>
    </r>
    <r>
      <rPr>
        <b/>
        <sz val="14"/>
        <rFont val="Calibri"/>
        <family val="2"/>
        <charset val="204"/>
      </rPr>
      <t>’</t>
    </r>
    <r>
      <rPr>
        <b/>
        <sz val="14"/>
        <rFont val="Times New Roman"/>
        <family val="1"/>
        <charset val="204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</si>
  <si>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Усього за підпунктом 3.1.1</t>
  </si>
  <si>
    <t xml:space="preserve">  3.1.2</t>
  </si>
  <si>
    <t>Усього за підпунктом 3.1.2</t>
  </si>
  <si>
    <t xml:space="preserve">  3.1.3</t>
  </si>
  <si>
    <t>Усього за підпунктом 3.1.3</t>
  </si>
  <si>
    <t>Усього за пунктом 3.1</t>
  </si>
  <si>
    <t xml:space="preserve">  3.2</t>
  </si>
  <si>
    <t xml:space="preserve"> 3.2.1</t>
  </si>
  <si>
    <t>Усього за підпунктом 3.2.1</t>
  </si>
  <si>
    <t xml:space="preserve"> 3.2.2</t>
  </si>
  <si>
    <t>Усього за підпунктом 3.2.2</t>
  </si>
  <si>
    <t xml:space="preserve"> 3.2.3</t>
  </si>
  <si>
    <t>Усього за підпунктом 3.2.3</t>
  </si>
  <si>
    <t xml:space="preserve">  3.2.4</t>
  </si>
  <si>
    <t>Усього за підпунктом3.2.4</t>
  </si>
  <si>
    <t xml:space="preserve"> 3.2.5</t>
  </si>
  <si>
    <t>Усього за підпунктом 3.2.5</t>
  </si>
  <si>
    <t>Усього за пунктом 3.2</t>
  </si>
  <si>
    <t>Усього за розділом ІІІ</t>
  </si>
  <si>
    <t>Усього за інвестиційною програмою</t>
  </si>
  <si>
    <t>Головний інженер</t>
  </si>
  <si>
    <t>О.С.Бондаренко</t>
  </si>
  <si>
    <t>(посада відповідального за технічну політику на підприємстві)</t>
  </si>
  <si>
    <t>(підпис)</t>
  </si>
  <si>
    <r>
      <t xml:space="preserve">       (прізвище, ім</t>
    </r>
    <r>
      <rPr>
        <sz val="14"/>
        <rFont val="Calibri"/>
        <family val="2"/>
        <charset val="204"/>
      </rPr>
      <t>’</t>
    </r>
    <r>
      <rPr>
        <sz val="14"/>
        <rFont val="Times New Roman"/>
        <family val="1"/>
        <charset val="204"/>
      </rPr>
      <t>я, по батькові)</t>
    </r>
  </si>
  <si>
    <t>(посада відповідального за складання інвестиційної програми)</t>
  </si>
  <si>
    <t>ПРАТ "Василівкатеплолмережа"</t>
  </si>
  <si>
    <t>(найменування ліцензіата)</t>
  </si>
  <si>
    <t>Фінансовий план використання коштів на виконання інвестиційної програми за джерелами фінансування, тис. грн (без ПДВ)</t>
  </si>
  <si>
    <t>Перехідний об'єкт (з 201_ року, на 201_ рік)</t>
  </si>
  <si>
    <t>За способом виконання,                 тис. грн (без ПДВ)</t>
  </si>
  <si>
    <t>Строк окупності (місяців)*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</si>
  <si>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</si>
  <si>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</si>
  <si>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</si>
  <si>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загальна сума</t>
  </si>
  <si>
    <t>госпо          дарський  (вартість    матеріальних ресурсів)</t>
  </si>
  <si>
    <t>підряд ний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</si>
  <si>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</si>
  <si>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</si>
  <si>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</si>
  <si>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>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</si>
  <si>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</si>
  <si>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</si>
  <si>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r>
      <t xml:space="preserve"> Будівництво, реконструкція та модернізація об</t>
    </r>
    <r>
      <rPr>
        <b/>
        <sz val="10"/>
        <rFont val="Calibri"/>
        <family val="2"/>
        <charset val="204"/>
      </rPr>
      <t>’</t>
    </r>
    <r>
      <rPr>
        <b/>
        <sz val="10"/>
        <rFont val="Times New Roman"/>
        <family val="1"/>
        <charset val="204"/>
      </rPr>
      <t>єктів теплопостачання, з урахуванням:</t>
    </r>
  </si>
  <si>
    <t>1.1</t>
  </si>
  <si>
    <t>1.1.1</t>
  </si>
  <si>
    <t>1.1.2</t>
  </si>
  <si>
    <t>1.1.3</t>
  </si>
  <si>
    <t>1.1.4</t>
  </si>
  <si>
    <t>Усього за підпунктом 1.1</t>
  </si>
  <si>
    <t>1.2</t>
  </si>
  <si>
    <t>1.2.1</t>
  </si>
  <si>
    <t>Усього за підпунктом 1.2</t>
  </si>
  <si>
    <t>Усього за підпунктом 1.3</t>
  </si>
  <si>
    <t>РАЗОМ:</t>
  </si>
  <si>
    <t>(керівник підприємства, посада)</t>
  </si>
  <si>
    <r>
      <t xml:space="preserve">       (прізвище, ім</t>
    </r>
    <r>
      <rPr>
        <sz val="8"/>
        <rFont val="Calibri"/>
        <family val="2"/>
        <charset val="204"/>
      </rPr>
      <t>’</t>
    </r>
    <r>
      <rPr>
        <sz val="8"/>
        <rFont val="Times New Roman"/>
        <family val="1"/>
        <charset val="204"/>
      </rPr>
      <t>я, по батькові)</t>
    </r>
  </si>
  <si>
    <t>ПРАТ "Василівкатепломережа"</t>
  </si>
  <si>
    <t>теплової мережі від  ТК № 69 до ТК № 73 за адресою:</t>
  </si>
  <si>
    <t>м. Василівка, прав.Шкільний у 2019 році</t>
  </si>
  <si>
    <t>(який буде проводиться господарським способом на підставі затверджених заходів)</t>
  </si>
  <si>
    <t>Найменування матріалів</t>
  </si>
  <si>
    <t xml:space="preserve">Кількість </t>
  </si>
  <si>
    <t>Одиниця виміру</t>
  </si>
  <si>
    <t>шт</t>
  </si>
  <si>
    <t>Всього</t>
  </si>
  <si>
    <t>КОШТОРИС на реконструкцію внутриквартальнї</t>
  </si>
  <si>
    <t>КОШТОРИС на встановлення вузлів</t>
  </si>
  <si>
    <t>комерційного обліку у житлових будинках м. Василівка</t>
  </si>
  <si>
    <t xml:space="preserve">  ТК № 6 до ТК № 8 за адресою:</t>
  </si>
  <si>
    <t>м. Василівка, вул. Московська у 2019 році</t>
  </si>
  <si>
    <t xml:space="preserve">КОШТОРИС на реконструкцію ділянки трубопроводу від </t>
  </si>
  <si>
    <t>Всього по інвестиційній прграмі (прав. Шкільний)</t>
  </si>
  <si>
    <t>вул. Шевченко буд. № 32</t>
  </si>
  <si>
    <t>вул. Шевченко буд.№ 32</t>
  </si>
  <si>
    <t>ЗВІТ до інвестиційної програми на реконструкцію внутриквартальнї</t>
  </si>
  <si>
    <t xml:space="preserve"> від ТК № 6 до ТК № 8 за адресою:</t>
  </si>
  <si>
    <t xml:space="preserve">ЗВІТ  до інвестиційної програми на реконструкцію ділянки трубопроводу </t>
  </si>
  <si>
    <t>(який був проведений господарським способом на підставі затверджених заходів)</t>
  </si>
  <si>
    <t>ЗВІТ до інвестиційної програми на встановлення вузлів</t>
  </si>
  <si>
    <t>за адресою: вул. Шевченко, м. Василівка, Запорізької  обл.</t>
  </si>
  <si>
    <t>на 2020 рік</t>
  </si>
  <si>
    <t>Емаль ПФ-115 для покраски стальних труб Ф325мм</t>
  </si>
  <si>
    <t>Кисточка</t>
  </si>
  <si>
    <t>Валик</t>
  </si>
  <si>
    <t>ППУ ізоляція фольгаізоль Ф325мм</t>
  </si>
  <si>
    <t>м.п.</t>
  </si>
  <si>
    <t>Скотч армований фольгований/металоізольований (75 мм)</t>
  </si>
  <si>
    <t>Проволока вязальна Ф 2мм</t>
  </si>
  <si>
    <t>Емаль ПФ-115 для покраски стальних труб Ф50 мм</t>
  </si>
  <si>
    <t>за адресою: вул. Шевченко, 85А м. Василівка, Запорізької  обл.</t>
  </si>
  <si>
    <t>м2</t>
  </si>
  <si>
    <t>Саморізи для профнастіла 50*6 мм</t>
  </si>
  <si>
    <t>Доска 150*50 мм (6 м)</t>
  </si>
  <si>
    <t>Доска 100*25 мм (6 м)</t>
  </si>
  <si>
    <t>Анкерні болти 250*10 мм</t>
  </si>
  <si>
    <t>Анкерні болти 200*10 мм</t>
  </si>
  <si>
    <t>Анкерні болти 150*10 мм</t>
  </si>
  <si>
    <t>Саморізи 75*6 мм</t>
  </si>
  <si>
    <t>Саморізи 50*6 мм</t>
  </si>
  <si>
    <t>Цвяхи 120 мм</t>
  </si>
  <si>
    <t>Цвяхи 100 мм</t>
  </si>
  <si>
    <t>Ендова 200*200 мм 75</t>
  </si>
  <si>
    <t>П-образний отлив з оцинкованої сталі 20*100260*100*20 мм</t>
  </si>
  <si>
    <t>Розчин для обробки деревини (антисептичний, вогнебіозахисний)</t>
  </si>
  <si>
    <t>л</t>
  </si>
  <si>
    <t>Пензлик</t>
  </si>
  <si>
    <t>Профнастил (длина 6,8 п.м.)</t>
  </si>
  <si>
    <t>Труба сталева теплоізольована в захисній поліетіленовій оболонці для підземної прокладки теплових мереж, 76/160мм</t>
  </si>
  <si>
    <t>Труба сталева теплоізольована в захисній поліетіленовій оболонці для підземної прокладки теплових мереж, 89/160мм</t>
  </si>
  <si>
    <t>Проект заходів для виконання інвестиційної програми на 2020</t>
  </si>
  <si>
    <t>Комплект ізоляції стиків ЕР-2 (насувна муфта) до теплоізольваних труб, типорозмір 89/160 мм</t>
  </si>
  <si>
    <t>Комплект ізоляції стиків ЕР-2 (насувна муфта) до теплоізольваних труб, типорозмір 76/160 мм</t>
  </si>
  <si>
    <t>Труба сталева електрозварна прямошовна зі сталі марки 20, 3 мм, діаметр 20</t>
  </si>
  <si>
    <t>Труба сталева електрозварна прямошовна зі сталі марки 20, 3 мм, діаметр 15</t>
  </si>
  <si>
    <t>Разом матеріали</t>
  </si>
  <si>
    <t>Сума, тис.грн</t>
  </si>
  <si>
    <t>Реконструкція внутриквартальной теплової мережі от ТК №13 до ТК № 49 по вул. Шевченко, м. Василівка, Запорізької обл.</t>
  </si>
  <si>
    <t>1.1.5</t>
  </si>
  <si>
    <t>5</t>
  </si>
  <si>
    <t>6</t>
  </si>
  <si>
    <t>3</t>
  </si>
  <si>
    <t>ТК № 60 до будівлі по вул. Шевченко, буд. 75 в надземному виконанні</t>
  </si>
  <si>
    <t>за адресою: вул. Шевченко, м. Василівка, Запорізької  обл. на 2020</t>
  </si>
  <si>
    <t>0</t>
  </si>
  <si>
    <t>"____"_______________ 2020</t>
  </si>
  <si>
    <t>Фінансовий план використання коштів для  виконання  інвестиційної програми та  їх урахування у структурі тарифів 2020 року</t>
  </si>
  <si>
    <t>3.1.1</t>
  </si>
  <si>
    <t>3.1.2</t>
  </si>
  <si>
    <t>3.1.3</t>
  </si>
  <si>
    <t>3.1.4</t>
  </si>
  <si>
    <t xml:space="preserve"> </t>
  </si>
  <si>
    <t>УТВЕРЖДАЮ</t>
  </si>
  <si>
    <t>Директор ЧАО «Васильевкатеплосеть»</t>
  </si>
  <si>
    <t xml:space="preserve">                           Н.Н. Антонов</t>
  </si>
  <si>
    <t>НАИМЕНОВАНИЕ МЕРОПРИЯТИЙ И МАТЕРИАЛОВ</t>
  </si>
  <si>
    <t>Условия выполнения работ:  хозяйственный способ.</t>
  </si>
  <si>
    <t>Объемы работ</t>
  </si>
  <si>
    <t>№</t>
  </si>
  <si>
    <t>п/п</t>
  </si>
  <si>
    <t>Наименование работ и затрат</t>
  </si>
  <si>
    <t>Единица</t>
  </si>
  <si>
    <t>измерения</t>
  </si>
  <si>
    <t xml:space="preserve">  Количество</t>
  </si>
  <si>
    <t>Примечание</t>
  </si>
  <si>
    <t>Раздел. Земляные работы</t>
  </si>
  <si>
    <t>Разборка асфальтобетонных покрытий вручную</t>
  </si>
  <si>
    <r>
      <t>100 м</t>
    </r>
    <r>
      <rPr>
        <vertAlign val="superscript"/>
        <sz val="10"/>
        <color theme="1"/>
        <rFont val="Arial"/>
        <family val="2"/>
        <charset val="204"/>
      </rPr>
      <t>3</t>
    </r>
  </si>
  <si>
    <t>Разборка щебеночных покрытий и оснований</t>
  </si>
  <si>
    <t>Устройство верхнего слоя двухслойных оснований</t>
  </si>
  <si>
    <t>толщиной 15 см из щебня фракции 40-70 мм c</t>
  </si>
  <si>
    <t>пределом прочности на сжатие свыше 98,1 МПа [1000</t>
  </si>
  <si>
    <t>кг/см2]</t>
  </si>
  <si>
    <r>
      <t>100 м</t>
    </r>
    <r>
      <rPr>
        <vertAlign val="superscript"/>
        <sz val="10"/>
        <color theme="1"/>
        <rFont val="Arial"/>
        <family val="2"/>
        <charset val="204"/>
      </rPr>
      <t>2</t>
    </r>
  </si>
  <si>
    <t>Устройство нижнего слоя двухслойных оснований</t>
  </si>
  <si>
    <t>Устройство покрытия толщиной 4 см из горячих</t>
  </si>
  <si>
    <t>асфальтобетонных смесей крупнозернистых вручную с</t>
  </si>
  <si>
    <t>уплотнением ручными катками</t>
  </si>
  <si>
    <t>На 1 см изменения толщины слоя добавлять или</t>
  </si>
  <si>
    <t>исключать к норме 18-41-1</t>
  </si>
  <si>
    <t>Разработка грунта в траншеях и котлованах</t>
  </si>
  <si>
    <t>экскаваторами емкостью ковша 0,25 м3 в отвал, группа</t>
  </si>
  <si>
    <t>грунта 2</t>
  </si>
  <si>
    <t>Разработка грунта вручную в траншеях глубиной до 2 м</t>
  </si>
  <si>
    <t>без креплений с откосами, группа грунта 2</t>
  </si>
  <si>
    <t>[доработка вручную, разработанного</t>
  </si>
  <si>
    <t>механизированным способом]</t>
  </si>
  <si>
    <t>экскаваторами емкостью ковша 0,25 м3 с погрузкой на</t>
  </si>
  <si>
    <t>автомобили-самосвалы, группа грунта 2</t>
  </si>
  <si>
    <t>Перевозка грунта до 5 км</t>
  </si>
  <si>
    <t>Засыпка вручную траншей, пазух котлованов и ям,</t>
  </si>
  <si>
    <t>группа грунта 1</t>
  </si>
  <si>
    <t>Раздел. Трубопроводы</t>
  </si>
  <si>
    <r>
      <t>Демонтаж плит перекрытия лотков площадью до 0,8 м</t>
    </r>
    <r>
      <rPr>
        <vertAlign val="superscript"/>
        <sz val="10"/>
        <color theme="1"/>
        <rFont val="Arial"/>
        <family val="2"/>
        <charset val="204"/>
      </rPr>
      <t>2</t>
    </r>
  </si>
  <si>
    <r>
      <t>Укладка плит перекрытия площадью до 0,8 м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с</t>
    </r>
  </si>
  <si>
    <t>заделкой швов (ранее снятых)</t>
  </si>
  <si>
    <t xml:space="preserve">Замена плит перекрытия лотков </t>
  </si>
  <si>
    <t>Замена лотков</t>
  </si>
  <si>
    <t>100 м</t>
  </si>
  <si>
    <t>Приготовление тяжелых кладочных цементных</t>
  </si>
  <si>
    <t>растворов, марка 100</t>
  </si>
  <si>
    <t>Демонтаж трубопроводов диаметром 150 мм в</t>
  </si>
  <si>
    <t>непроходном канале при условном давлении</t>
  </si>
  <si>
    <t>теплоносителя 1,6 МПа и температуре 150 градусов С.</t>
  </si>
  <si>
    <t>Демонтаж трубопроводов диаметром 100 мм в</t>
  </si>
  <si>
    <t>Демонтаж задвижек Ду150 мм.</t>
  </si>
  <si>
    <t>Демонтаж задвижек Ду100 мм.</t>
  </si>
  <si>
    <t>Демонтаж задвижек Ду50 мм.</t>
  </si>
  <si>
    <t>Демонтаж фланцев Ду150 мм</t>
  </si>
  <si>
    <t>Демонтаж фланцев Ду100 мм</t>
  </si>
  <si>
    <t>Демонтаж фланцев Ду50 мм</t>
  </si>
  <si>
    <t>Прокладка трубопроводов диаметром 150 мм в</t>
  </si>
  <si>
    <t>Прокладка трубопроводов Ф76 мм в непроходном канале при условном давлении теплоносителя 1,6 МПа и температуре 150 градусов С.</t>
  </si>
  <si>
    <t>Опоры неподвижные</t>
  </si>
  <si>
    <t>Опоры скользящие ОП-5 500х650х140</t>
  </si>
  <si>
    <t>Трубы стальные электросварные прямошовные из</t>
  </si>
  <si>
    <t>стали марки 20, наружный диаметр 20 мм, толщина</t>
  </si>
  <si>
    <t>стенки 3 мм</t>
  </si>
  <si>
    <t>Резьба стальная, диаметр 20 мм</t>
  </si>
  <si>
    <t>Шаровые краны В/В диаметр 20 мм</t>
  </si>
  <si>
    <t>стали марки 20, наружный диаметр 15 мм, толщина</t>
  </si>
  <si>
    <t>Резьба стальная, диаметр 15 мм</t>
  </si>
  <si>
    <t>Краны трехходовые  В/В диаметр 15 мм</t>
  </si>
  <si>
    <t xml:space="preserve">Манометр с термометром с вертикальным подсоединением.  1/4 + термометр 1/4х1/2. </t>
  </si>
  <si>
    <r>
      <t>МТR 10 Bar/120</t>
    </r>
    <r>
      <rPr>
        <vertAlign val="superscript"/>
        <sz val="10"/>
        <color theme="1"/>
        <rFont val="Arial"/>
        <family val="2"/>
        <charset val="204"/>
      </rPr>
      <t>0</t>
    </r>
    <r>
      <rPr>
        <sz val="10"/>
        <color theme="1"/>
        <rFont val="Arial"/>
        <family val="2"/>
        <charset val="204"/>
      </rPr>
      <t>C</t>
    </r>
  </si>
  <si>
    <t>Трубы стальные теплоизолированные в защитной</t>
  </si>
  <si>
    <t>полиэтиленовой оболочке для подземной прокладки</t>
  </si>
  <si>
    <t>тепловых сетей, типоразмер   150/250 мм</t>
  </si>
  <si>
    <t>тепловых сетей, типоразмер   76/160 мм</t>
  </si>
  <si>
    <t>Комплект изоляции стыков ЕР-2 /насувная муфта/ к</t>
  </si>
  <si>
    <t>теплоизолированным трубам, типоразмер 150/250 мм</t>
  </si>
  <si>
    <t>теплоизолированным трубам, типоразмер 76/160 мм</t>
  </si>
  <si>
    <t>Окраска опор неподвижных</t>
  </si>
  <si>
    <r>
      <t>100 м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</t>
    </r>
  </si>
  <si>
    <t>Окраска опор скользящих</t>
  </si>
  <si>
    <t>Окраска сварных стыков и т.п. суриком за 2 раза</t>
  </si>
  <si>
    <t>Окраска сварных стыков и т.п. белилами с добавлением колера за 2 раза</t>
  </si>
  <si>
    <t>Монтаж задвижек Ду150 мм</t>
  </si>
  <si>
    <t>Монтаж задвижек Ду100 мм</t>
  </si>
  <si>
    <t>Монтаж задвижек Ду50 мм</t>
  </si>
  <si>
    <t>Монтаж фланцев Ду150 мм</t>
  </si>
  <si>
    <t>Монтаж фланцев Ду100 мм</t>
  </si>
  <si>
    <t>Монтаж фланцев Ду50 мм</t>
  </si>
  <si>
    <t>Врезка в действующие внутренние сети трубопроводов</t>
  </si>
  <si>
    <t>отопления и водоснабжения диаметром 150 мм</t>
  </si>
  <si>
    <t>Задвижки параллельные фланцевые, диаметр 150 мм</t>
  </si>
  <si>
    <t>Задвижки параллельные фланцевые, диаметр 100 мм</t>
  </si>
  <si>
    <t>Задвижки параллельные фланцевые, диаметр 50 мм</t>
  </si>
  <si>
    <t>Болты с гайками и шайбами, диаметр 16 мм</t>
  </si>
  <si>
    <t>Фланцы плоские приварные из стали ВСт3сп2, ВСт3сп3,</t>
  </si>
  <si>
    <t>диаметр 150 мм</t>
  </si>
  <si>
    <t>диаметр 100 мм</t>
  </si>
  <si>
    <t>диаметр 50 мм</t>
  </si>
  <si>
    <t>Прокладки из паронита, диаметр 150 мм</t>
  </si>
  <si>
    <t>Прокладки из паронита, диаметр 100 мм</t>
  </si>
  <si>
    <t>Прокладки из паронита, диаметр 50 мм</t>
  </si>
  <si>
    <t>Отводы стальные Ду 150 мм.</t>
  </si>
  <si>
    <t>Отводы стальные Ду 100 мм.</t>
  </si>
  <si>
    <t>Отводы стальные Ду 50 мм.</t>
  </si>
  <si>
    <t>Тройник 150/150/150</t>
  </si>
  <si>
    <t>Тройник 150/100/150</t>
  </si>
  <si>
    <t>Тройник 150/50/150</t>
  </si>
  <si>
    <t>Тройник 76/76/59</t>
  </si>
  <si>
    <t>Переход 159/76</t>
  </si>
  <si>
    <t>Раздел. Прочие работы</t>
  </si>
  <si>
    <t>Погрузка мусора вручную</t>
  </si>
  <si>
    <t>Перевозка мусора до 10 км</t>
  </si>
  <si>
    <t xml:space="preserve">                  Составил  ______________________________________А.С.Бондаренко (Главный инженер)</t>
  </si>
  <si>
    <r>
      <t xml:space="preserve">                                                   </t>
    </r>
    <r>
      <rPr>
        <sz val="9"/>
        <color theme="1"/>
        <rFont val="Arial"/>
        <family val="2"/>
        <charset val="204"/>
      </rPr>
      <t>должность, подпись, инициалы, фамилия</t>
    </r>
  </si>
  <si>
    <r>
      <t xml:space="preserve">                  Проверил  ______________________________________О.В.Глухий (Экономист)</t>
    </r>
    <r>
      <rPr>
        <u/>
        <sz val="10"/>
        <color theme="1"/>
        <rFont val="Arial"/>
        <family val="2"/>
        <charset val="204"/>
      </rPr>
      <t xml:space="preserve"> </t>
    </r>
  </si>
  <si>
    <r>
      <t xml:space="preserve">                                                                         </t>
    </r>
    <r>
      <rPr>
        <sz val="9"/>
        <color theme="1"/>
        <rFont val="Arial"/>
        <family val="2"/>
        <charset val="204"/>
      </rPr>
      <t>должность, подпись, инициалы, фамилия</t>
    </r>
  </si>
  <si>
    <t>"______"__________________2020</t>
  </si>
  <si>
    <r>
      <t>на реконструкцию</t>
    </r>
    <r>
      <rPr>
        <b/>
        <sz val="10"/>
        <color theme="1"/>
        <rFont val="Arial"/>
        <family val="2"/>
        <charset val="204"/>
      </rPr>
      <t xml:space="preserve"> внутриквартальной тепловой сети от ТК №13 до ТК №69 по ул. Шевченко, г. Васильевка Запорожской области</t>
    </r>
  </si>
  <si>
    <r>
      <t>30 м</t>
    </r>
    <r>
      <rPr>
        <vertAlign val="superscript"/>
        <sz val="10"/>
        <color theme="1"/>
        <rFont val="Arial"/>
        <family val="2"/>
        <charset val="204"/>
      </rPr>
      <t>3</t>
    </r>
  </si>
  <si>
    <t>КОШТОРИС на реконструкцію  теплової мережі від ТК № 13 до № 49</t>
  </si>
  <si>
    <t>Заступник директора з постачання теплової енергії</t>
  </si>
  <si>
    <t xml:space="preserve">КОШТОРИС на  утеплення теплової мережі від ТК № 116 до № 93 </t>
  </si>
  <si>
    <t xml:space="preserve">КОШТОРИС на  заміну утеплення теплової мережі від </t>
  </si>
  <si>
    <t>Капітальний ремонт по заміні утеплення теплової мережі від ТК № 116 до № 93 по вул. Шеченко, м. Василівка, Запорізька обл.</t>
  </si>
  <si>
    <t>Капітальний ремонт по заміні утеплення теплової мережі від ТК № 60 до  вул. Шеченко, буд. № 75, м. Василівка, Запорізька обл.</t>
  </si>
  <si>
    <t>Капітальний ремонт даху насосної станції за адресою: вул. Шевченко, буд. 85А, м. Василівка, Запорізької обл.</t>
  </si>
  <si>
    <t xml:space="preserve">КОШТОРИС на капітальний ремонт даху насосної станції </t>
  </si>
  <si>
    <t>50 м.п.</t>
  </si>
  <si>
    <t>4</t>
  </si>
  <si>
    <t>260</t>
  </si>
  <si>
    <t>170</t>
  </si>
  <si>
    <t>30</t>
  </si>
  <si>
    <t>60</t>
  </si>
  <si>
    <t>10</t>
  </si>
  <si>
    <t>,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</si>
</sst>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\-??&quot;р.&quot;_-;_-@_-"/>
    <numFmt numFmtId="165" formatCode="0.0"/>
    <numFmt numFmtId="166" formatCode="#,##0.000"/>
    <numFmt numFmtId="167" formatCode="#,##0.00;[Red]\-#,##0.00"/>
    <numFmt numFmtId="168" formatCode="#,##0.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1"/>
    </font>
    <font>
      <sz val="11"/>
      <name val="Times New Roman"/>
      <family val="1"/>
    </font>
    <font>
      <sz val="14"/>
      <name val="Times New Roman"/>
      <family val="1"/>
      <charset val="1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1"/>
    </font>
    <font>
      <b/>
      <u/>
      <sz val="14"/>
      <name val="Times New Roman"/>
      <family val="1"/>
      <charset val="1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1"/>
    </font>
    <font>
      <b/>
      <sz val="14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rgb="FF21212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212121"/>
      <name val="Times New Roman"/>
      <family val="1"/>
      <charset val="204"/>
    </font>
    <font>
      <sz val="12"/>
      <name val="Times New Roman"/>
      <family val="1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i/>
      <sz val="7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theme="3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0" fontId="33" fillId="0" borderId="0"/>
  </cellStyleXfs>
  <cellXfs count="504">
    <xf numFmtId="0" fontId="0" fillId="0" borderId="0" xfId="0"/>
    <xf numFmtId="164" fontId="5" fillId="0" borderId="9" xfId="0" applyNumberFormat="1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4" fillId="0" borderId="1" xfId="0" applyFont="1" applyBorder="1"/>
    <xf numFmtId="4" fontId="4" fillId="0" borderId="1" xfId="0" applyNumberFormat="1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4" fontId="0" fillId="0" borderId="3" xfId="0" applyNumberFormat="1" applyBorder="1"/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4" fontId="4" fillId="0" borderId="3" xfId="0" applyNumberFormat="1" applyFont="1" applyFill="1" applyBorder="1"/>
    <xf numFmtId="4" fontId="8" fillId="3" borderId="7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9" fillId="0" borderId="0" xfId="0" applyFont="1"/>
    <xf numFmtId="2" fontId="0" fillId="0" borderId="1" xfId="0" applyNumberFormat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/>
    <xf numFmtId="4" fontId="8" fillId="0" borderId="4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/>
    <xf numFmtId="165" fontId="10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6" xfId="0" applyBorder="1"/>
    <xf numFmtId="0" fontId="10" fillId="0" borderId="7" xfId="0" applyFont="1" applyBorder="1" applyAlignment="1">
      <alignment vertical="center" wrapText="1"/>
    </xf>
    <xf numFmtId="0" fontId="0" fillId="0" borderId="7" xfId="0" applyBorder="1"/>
    <xf numFmtId="4" fontId="8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14" fillId="0" borderId="1" xfId="0" applyNumberFormat="1" applyFont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7" fillId="3" borderId="12" xfId="0" applyNumberFormat="1" applyFont="1" applyFill="1" applyBorder="1" applyAlignment="1">
      <alignment vertical="center"/>
    </xf>
    <xf numFmtId="4" fontId="0" fillId="0" borderId="2" xfId="0" applyNumberFormat="1" applyBorder="1" applyAlignment="1"/>
    <xf numFmtId="4" fontId="0" fillId="0" borderId="3" xfId="0" applyNumberFormat="1" applyBorder="1" applyAlignment="1"/>
    <xf numFmtId="4" fontId="7" fillId="3" borderId="11" xfId="0" applyNumberFormat="1" applyFont="1" applyFill="1" applyBorder="1" applyAlignment="1"/>
    <xf numFmtId="0" fontId="8" fillId="0" borderId="1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2" fontId="0" fillId="0" borderId="1" xfId="0" applyNumberFormat="1" applyFill="1" applyBorder="1"/>
    <xf numFmtId="2" fontId="16" fillId="0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2" fontId="10" fillId="0" borderId="1" xfId="0" applyNumberFormat="1" applyFont="1" applyBorder="1" applyAlignment="1">
      <alignment vertical="center"/>
    </xf>
    <xf numFmtId="2" fontId="11" fillId="0" borderId="8" xfId="0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13" xfId="0" applyNumberFormat="1" applyFont="1" applyFill="1" applyBorder="1" applyAlignment="1">
      <alignment vertical="center"/>
    </xf>
    <xf numFmtId="2" fontId="0" fillId="0" borderId="0" xfId="0" applyNumberFormat="1"/>
    <xf numFmtId="4" fontId="4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20" fillId="0" borderId="0" xfId="0" applyFont="1" applyFill="1" applyBorder="1" applyAlignment="1">
      <alignment horizontal="left"/>
    </xf>
    <xf numFmtId="0" fontId="21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Alignment="1"/>
    <xf numFmtId="0" fontId="21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/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1" xfId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16" fontId="14" fillId="7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/>
    <xf numFmtId="14" fontId="14" fillId="8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" fontId="14" fillId="8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30" fillId="6" borderId="1" xfId="0" applyNumberFormat="1" applyFont="1" applyFill="1" applyBorder="1" applyAlignment="1">
      <alignment horizontal="center" vertical="center" wrapText="1"/>
    </xf>
    <xf numFmtId="3" fontId="30" fillId="6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 applyProtection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1" xfId="2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2" fontId="21" fillId="0" borderId="1" xfId="1" applyNumberFormat="1" applyFont="1" applyFill="1" applyBorder="1" applyAlignment="1" applyProtection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167" fontId="21" fillId="8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2" fontId="30" fillId="6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2" fontId="28" fillId="8" borderId="1" xfId="0" applyNumberFormat="1" applyFont="1" applyFill="1" applyBorder="1" applyAlignment="1">
      <alignment horizontal="center"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4" fontId="30" fillId="5" borderId="1" xfId="0" applyNumberFormat="1" applyFont="1" applyFill="1" applyBorder="1" applyAlignment="1">
      <alignment horizontal="center" vertical="center" wrapText="1"/>
    </xf>
    <xf numFmtId="3" fontId="30" fillId="5" borderId="1" xfId="0" applyNumberFormat="1" applyFont="1" applyFill="1" applyBorder="1" applyAlignment="1">
      <alignment horizontal="center" vertical="center" wrapText="1"/>
    </xf>
    <xf numFmtId="166" fontId="30" fillId="5" borderId="1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18" xfId="0" applyFont="1" applyBorder="1" applyAlignment="1"/>
    <xf numFmtId="0" fontId="21" fillId="0" borderId="0" xfId="0" applyFont="1" applyBorder="1" applyAlignment="1"/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top"/>
    </xf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/>
    <xf numFmtId="0" fontId="32" fillId="0" borderId="0" xfId="0" applyFont="1"/>
    <xf numFmtId="0" fontId="38" fillId="0" borderId="0" xfId="0" applyFont="1" applyBorder="1" applyAlignment="1">
      <alignment vertical="top" wrapText="1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7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32" fillId="0" borderId="0" xfId="0" applyFont="1" applyBorder="1" applyAlignment="1"/>
    <xf numFmtId="0" fontId="37" fillId="0" borderId="0" xfId="0" applyFont="1" applyBorder="1" applyAlignment="1"/>
    <xf numFmtId="49" fontId="32" fillId="0" borderId="24" xfId="0" applyNumberFormat="1" applyFont="1" applyBorder="1" applyAlignment="1">
      <alignment horizontal="center" vertical="center"/>
    </xf>
    <xf numFmtId="164" fontId="41" fillId="0" borderId="24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2" fontId="42" fillId="0" borderId="1" xfId="0" applyNumberFormat="1" applyFont="1" applyBorder="1" applyAlignment="1">
      <alignment horizontal="left" vertical="center" wrapText="1"/>
    </xf>
    <xf numFmtId="3" fontId="43" fillId="2" borderId="10" xfId="2" applyNumberFormat="1" applyFont="1" applyFill="1" applyBorder="1" applyAlignment="1">
      <alignment horizontal="center" vertical="center" wrapText="1"/>
    </xf>
    <xf numFmtId="4" fontId="43" fillId="2" borderId="10" xfId="2" applyNumberFormat="1" applyFont="1" applyFill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center" vertical="center"/>
    </xf>
    <xf numFmtId="0" fontId="44" fillId="2" borderId="10" xfId="0" applyFont="1" applyFill="1" applyBorder="1" applyAlignment="1">
      <alignment horizontal="left" vertical="center" wrapText="1"/>
    </xf>
    <xf numFmtId="49" fontId="42" fillId="0" borderId="10" xfId="0" applyNumberFormat="1" applyFont="1" applyBorder="1"/>
    <xf numFmtId="49" fontId="42" fillId="0" borderId="10" xfId="0" applyNumberFormat="1" applyFont="1" applyBorder="1" applyAlignment="1" applyProtection="1">
      <alignment horizontal="right" vertical="center" wrapText="1"/>
    </xf>
    <xf numFmtId="0" fontId="42" fillId="0" borderId="10" xfId="0" applyNumberFormat="1" applyFont="1" applyBorder="1" applyAlignment="1" applyProtection="1">
      <alignment horizontal="right" vertical="center" wrapText="1"/>
    </xf>
    <xf numFmtId="49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9" fontId="42" fillId="0" borderId="0" xfId="0" applyNumberFormat="1" applyFont="1" applyBorder="1"/>
    <xf numFmtId="49" fontId="42" fillId="0" borderId="0" xfId="0" applyNumberFormat="1" applyFont="1" applyBorder="1" applyAlignment="1">
      <alignment horizontal="center"/>
    </xf>
    <xf numFmtId="49" fontId="42" fillId="0" borderId="0" xfId="0" applyNumberFormat="1" applyFont="1"/>
    <xf numFmtId="4" fontId="3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 applyProtection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/>
    </xf>
    <xf numFmtId="49" fontId="32" fillId="0" borderId="9" xfId="0" applyNumberFormat="1" applyFont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/>
    </xf>
    <xf numFmtId="0" fontId="32" fillId="0" borderId="9" xfId="0" applyFont="1" applyBorder="1" applyAlignment="1" applyProtection="1">
      <alignment horizontal="center" vertical="center" wrapText="1"/>
    </xf>
    <xf numFmtId="4" fontId="32" fillId="0" borderId="25" xfId="0" applyNumberFormat="1" applyFont="1" applyBorder="1" applyAlignment="1" applyProtection="1">
      <alignment horizontal="center" vertical="center" wrapText="1"/>
    </xf>
    <xf numFmtId="4" fontId="32" fillId="0" borderId="26" xfId="0" applyNumberFormat="1" applyFont="1" applyBorder="1" applyAlignment="1" applyProtection="1">
      <alignment horizontal="center" vertical="center" wrapText="1"/>
    </xf>
    <xf numFmtId="4" fontId="32" fillId="0" borderId="9" xfId="0" applyNumberFormat="1" applyFont="1" applyBorder="1" applyAlignment="1" applyProtection="1">
      <alignment horizontal="center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0" fontId="32" fillId="0" borderId="27" xfId="0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4" fontId="42" fillId="0" borderId="29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center"/>
    </xf>
    <xf numFmtId="4" fontId="37" fillId="0" borderId="10" xfId="0" applyNumberFormat="1" applyFont="1" applyBorder="1" applyAlignment="1"/>
    <xf numFmtId="0" fontId="42" fillId="0" borderId="29" xfId="0" applyFont="1" applyBorder="1" applyAlignment="1">
      <alignment horizontal="right" vertical="center"/>
    </xf>
    <xf numFmtId="0" fontId="42" fillId="0" borderId="9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/>
    <xf numFmtId="4" fontId="37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4" fontId="37" fillId="0" borderId="24" xfId="0" applyNumberFormat="1" applyFont="1" applyBorder="1" applyAlignment="1"/>
    <xf numFmtId="0" fontId="32" fillId="0" borderId="24" xfId="0" applyFont="1" applyBorder="1" applyAlignment="1"/>
    <xf numFmtId="0" fontId="37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8" xfId="0" applyFont="1" applyBorder="1" applyAlignment="1"/>
    <xf numFmtId="0" fontId="47" fillId="0" borderId="0" xfId="0" applyFont="1" applyBorder="1" applyAlignme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9" fillId="0" borderId="0" xfId="0" applyFont="1" applyAlignment="1">
      <alignment horizontal="center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7" xfId="0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51" fillId="0" borderId="3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2" fillId="0" borderId="1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2" fontId="14" fillId="8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4" fontId="0" fillId="0" borderId="1" xfId="0" applyNumberForma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2" fontId="21" fillId="0" borderId="12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0" fontId="53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4" fontId="53" fillId="0" borderId="3" xfId="0" applyNumberFormat="1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21" fillId="0" borderId="0" xfId="0" applyNumberFormat="1" applyFont="1"/>
    <xf numFmtId="4" fontId="19" fillId="0" borderId="1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4" fontId="21" fillId="0" borderId="36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/>
    </xf>
    <xf numFmtId="49" fontId="28" fillId="3" borderId="6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18" fillId="3" borderId="7" xfId="0" applyNumberFormat="1" applyFont="1" applyFill="1" applyBorder="1" applyAlignment="1">
      <alignment horizontal="center" vertical="center"/>
    </xf>
    <xf numFmtId="4" fontId="28" fillId="3" borderId="1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/>
    </xf>
    <xf numFmtId="49" fontId="28" fillId="9" borderId="6" xfId="0" applyNumberFormat="1" applyFont="1" applyFill="1" applyBorder="1" applyAlignment="1">
      <alignment horizontal="center" vertical="center"/>
    </xf>
    <xf numFmtId="4" fontId="28" fillId="9" borderId="7" xfId="0" applyNumberFormat="1" applyFont="1" applyFill="1" applyBorder="1" applyAlignment="1">
      <alignment horizontal="center" vertical="center" wrapText="1"/>
    </xf>
    <xf numFmtId="4" fontId="28" fillId="9" borderId="7" xfId="0" applyNumberFormat="1" applyFont="1" applyFill="1" applyBorder="1" applyAlignment="1">
      <alignment horizontal="center" vertical="center"/>
    </xf>
    <xf numFmtId="4" fontId="28" fillId="9" borderId="1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9" fillId="0" borderId="8" xfId="0" applyFont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4" fontId="0" fillId="0" borderId="0" xfId="0" applyNumberFormat="1"/>
    <xf numFmtId="2" fontId="17" fillId="0" borderId="3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8" fillId="3" borderId="8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18" fillId="9" borderId="8" xfId="0" applyNumberFormat="1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left" vertical="center" wrapText="1"/>
    </xf>
    <xf numFmtId="4" fontId="28" fillId="3" borderId="7" xfId="0" applyNumberFormat="1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2" fontId="34" fillId="0" borderId="3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168" fontId="54" fillId="2" borderId="10" xfId="2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 applyProtection="1">
      <alignment horizontal="right" vertical="center" wrapText="1"/>
    </xf>
    <xf numFmtId="49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" fontId="36" fillId="3" borderId="32" xfId="0" applyNumberFormat="1" applyFont="1" applyFill="1" applyBorder="1" applyAlignment="1" applyProtection="1">
      <alignment vertical="center" wrapText="1"/>
    </xf>
    <xf numFmtId="4" fontId="36" fillId="3" borderId="30" xfId="0" applyNumberFormat="1" applyFont="1" applyFill="1" applyBorder="1" applyAlignment="1" applyProtection="1">
      <alignment vertical="center" wrapText="1"/>
    </xf>
    <xf numFmtId="4" fontId="36" fillId="3" borderId="31" xfId="0" applyNumberFormat="1" applyFont="1" applyFill="1" applyBorder="1" applyAlignment="1">
      <alignment vertical="center" wrapText="1"/>
    </xf>
    <xf numFmtId="4" fontId="36" fillId="3" borderId="31" xfId="0" applyNumberFormat="1" applyFont="1" applyFill="1" applyBorder="1" applyAlignment="1" applyProtection="1">
      <alignment vertical="center" wrapText="1"/>
    </xf>
    <xf numFmtId="4" fontId="36" fillId="3" borderId="31" xfId="0" applyNumberFormat="1" applyFont="1" applyFill="1" applyBorder="1" applyAlignment="1" applyProtection="1">
      <alignment horizontal="right" vertical="center" wrapText="1"/>
    </xf>
    <xf numFmtId="0" fontId="36" fillId="3" borderId="31" xfId="0" applyFont="1" applyFill="1" applyBorder="1" applyAlignment="1">
      <alignment horizontal="right" vertical="center" wrapText="1"/>
    </xf>
    <xf numFmtId="0" fontId="36" fillId="3" borderId="31" xfId="0" applyFont="1" applyFill="1" applyBorder="1" applyAlignment="1">
      <alignment horizontal="left" vertical="center" wrapText="1"/>
    </xf>
    <xf numFmtId="0" fontId="36" fillId="3" borderId="33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 wrapText="1"/>
    </xf>
    <xf numFmtId="2" fontId="28" fillId="7" borderId="1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5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7" fillId="0" borderId="1" xfId="0" applyFont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0" fontId="21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4" fontId="21" fillId="0" borderId="64" xfId="0" applyNumberFormat="1" applyFont="1" applyBorder="1" applyAlignment="1">
      <alignment horizontal="center" vertical="center"/>
    </xf>
    <xf numFmtId="2" fontId="34" fillId="0" borderId="64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horizontal="center" vertical="center"/>
    </xf>
    <xf numFmtId="2" fontId="34" fillId="0" borderId="34" xfId="0" applyNumberFormat="1" applyFont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vertical="center" wrapText="1"/>
    </xf>
    <xf numFmtId="4" fontId="19" fillId="0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18" fillId="4" borderId="16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14" fillId="8" borderId="1" xfId="1" applyNumberFormat="1" applyFont="1" applyFill="1" applyBorder="1" applyAlignment="1" applyProtection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7" borderId="1" xfId="1" applyNumberFormat="1" applyFont="1" applyFill="1" applyBorder="1" applyAlignment="1" applyProtection="1">
      <alignment horizontal="center" vertical="center" wrapText="1"/>
    </xf>
    <xf numFmtId="2" fontId="28" fillId="8" borderId="1" xfId="0" applyNumberFormat="1" applyFont="1" applyFill="1" applyBorder="1" applyAlignment="1">
      <alignment horizontal="center" vertical="center" wrapText="1"/>
    </xf>
    <xf numFmtId="2" fontId="14" fillId="8" borderId="1" xfId="1" applyNumberFormat="1" applyFont="1" applyFill="1" applyBorder="1" applyAlignment="1" applyProtection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2" fontId="30" fillId="6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2" fillId="0" borderId="9" xfId="0" applyFont="1" applyBorder="1" applyAlignment="1" applyProtection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3" borderId="30" xfId="0" applyFont="1" applyFill="1" applyBorder="1" applyAlignment="1">
      <alignment horizontal="center" vertical="center" wrapText="1"/>
    </xf>
    <xf numFmtId="0" fontId="37" fillId="3" borderId="3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24" xfId="0" applyFont="1" applyBorder="1" applyAlignment="1" applyProtection="1">
      <alignment horizontal="center" vertical="center" wrapText="1"/>
    </xf>
    <xf numFmtId="0" fontId="32" fillId="0" borderId="20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21" xfId="0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45" xfId="0" applyFont="1" applyBorder="1" applyAlignment="1">
      <alignment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41" xfId="0" applyFont="1" applyBorder="1" applyAlignment="1">
      <alignment vertical="center" wrapText="1"/>
    </xf>
    <xf numFmtId="0" fontId="57" fillId="0" borderId="49" xfId="0" applyFont="1" applyBorder="1" applyAlignment="1">
      <alignment vertical="center" wrapText="1"/>
    </xf>
    <xf numFmtId="0" fontId="57" fillId="0" borderId="5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0" fillId="0" borderId="62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57" fillId="0" borderId="62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2" fillId="0" borderId="62" xfId="0" applyFont="1" applyBorder="1" applyAlignment="1">
      <alignment vertical="center" wrapText="1"/>
    </xf>
    <xf numFmtId="0" fontId="0" fillId="0" borderId="41" xfId="0" applyBorder="1" applyAlignment="1">
      <alignment vertical="top" wrapText="1"/>
    </xf>
    <xf numFmtId="0" fontId="56" fillId="0" borderId="62" xfId="0" applyFont="1" applyBorder="1" applyAlignment="1">
      <alignment vertical="center" wrapText="1"/>
    </xf>
    <xf numFmtId="0" fontId="56" fillId="0" borderId="49" xfId="0" applyFont="1" applyBorder="1" applyAlignment="1">
      <alignment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5" xfId="0" applyFont="1" applyBorder="1" applyAlignment="1">
      <alignment vertical="center" wrapText="1"/>
    </xf>
    <xf numFmtId="0" fontId="57" fillId="0" borderId="56" xfId="0" applyFont="1" applyBorder="1" applyAlignment="1">
      <alignment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63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view="pageBreakPreview" topLeftCell="A58" zoomScaleSheetLayoutView="100" workbookViewId="0">
      <selection activeCell="F68" sqref="F68"/>
    </sheetView>
  </sheetViews>
  <sheetFormatPr defaultRowHeight="15"/>
  <cols>
    <col min="1" max="1" width="5.140625" customWidth="1"/>
    <col min="2" max="2" width="32.7109375" customWidth="1"/>
    <col min="3" max="3" width="6" bestFit="1" customWidth="1"/>
    <col min="5" max="5" width="10.140625" bestFit="1" customWidth="1"/>
    <col min="6" max="6" width="14.140625" customWidth="1"/>
    <col min="7" max="7" width="9.7109375" customWidth="1"/>
  </cols>
  <sheetData>
    <row r="2" spans="1:7" ht="18.75">
      <c r="A2" s="386" t="s">
        <v>48</v>
      </c>
      <c r="B2" s="386"/>
      <c r="C2" s="386"/>
      <c r="D2" s="386"/>
      <c r="E2" s="386"/>
      <c r="F2" s="386"/>
      <c r="G2" s="386"/>
    </row>
    <row r="3" spans="1:7" ht="18.75">
      <c r="A3" s="92"/>
      <c r="B3" s="386" t="s">
        <v>59</v>
      </c>
      <c r="C3" s="386"/>
      <c r="D3" s="386"/>
      <c r="E3" s="386"/>
      <c r="F3" s="386"/>
      <c r="G3" s="92"/>
    </row>
    <row r="4" spans="1:7" ht="42" customHeight="1" thickBot="1">
      <c r="A4" s="388" t="s">
        <v>90</v>
      </c>
      <c r="B4" s="388"/>
      <c r="C4" s="388"/>
      <c r="D4" s="388"/>
      <c r="E4" s="388"/>
      <c r="F4" s="388"/>
      <c r="G4" s="388"/>
    </row>
    <row r="5" spans="1:7" ht="31.5" customHeight="1" thickBot="1">
      <c r="A5" s="15"/>
      <c r="B5" s="58"/>
      <c r="C5" s="387" t="s">
        <v>6</v>
      </c>
      <c r="D5" s="387"/>
      <c r="E5" s="58" t="s">
        <v>39</v>
      </c>
      <c r="F5" s="58" t="s">
        <v>38</v>
      </c>
      <c r="G5" s="42" t="s">
        <v>40</v>
      </c>
    </row>
    <row r="6" spans="1:7">
      <c r="A6" s="13"/>
      <c r="B6" s="13"/>
      <c r="C6" s="14"/>
      <c r="D6" s="14"/>
      <c r="E6" s="14"/>
      <c r="F6" s="69"/>
      <c r="G6" s="13"/>
    </row>
    <row r="7" spans="1:7" ht="22.5" customHeight="1">
      <c r="A7" s="2"/>
      <c r="B7" s="17" t="s">
        <v>31</v>
      </c>
      <c r="C7" s="3"/>
      <c r="D7" s="3"/>
      <c r="E7" s="3"/>
      <c r="F7" s="14"/>
      <c r="G7" s="2"/>
    </row>
    <row r="8" spans="1:7">
      <c r="A8" s="2">
        <v>1</v>
      </c>
      <c r="B8" s="2" t="s">
        <v>32</v>
      </c>
      <c r="C8" s="5">
        <v>2</v>
      </c>
      <c r="D8" s="6" t="s">
        <v>14</v>
      </c>
      <c r="E8" s="7">
        <v>110</v>
      </c>
      <c r="F8" s="44">
        <f>C8*E8</f>
        <v>220</v>
      </c>
      <c r="G8" s="2"/>
    </row>
    <row r="9" spans="1:7">
      <c r="A9" s="2">
        <v>2</v>
      </c>
      <c r="B9" s="2" t="s">
        <v>33</v>
      </c>
      <c r="C9" s="5">
        <v>2</v>
      </c>
      <c r="D9" s="6" t="s">
        <v>14</v>
      </c>
      <c r="E9" s="7">
        <v>320</v>
      </c>
      <c r="F9" s="44">
        <f t="shared" ref="F9:F12" si="0">E9*C9</f>
        <v>640</v>
      </c>
      <c r="G9" s="2"/>
    </row>
    <row r="10" spans="1:7">
      <c r="A10" s="2">
        <v>3</v>
      </c>
      <c r="B10" s="2" t="s">
        <v>34</v>
      </c>
      <c r="C10" s="5">
        <v>4</v>
      </c>
      <c r="D10" s="6" t="s">
        <v>14</v>
      </c>
      <c r="E10" s="7">
        <v>9</v>
      </c>
      <c r="F10" s="44">
        <f t="shared" si="0"/>
        <v>36</v>
      </c>
      <c r="G10" s="2"/>
    </row>
    <row r="11" spans="1:7">
      <c r="A11" s="2">
        <v>4</v>
      </c>
      <c r="B11" s="2" t="s">
        <v>35</v>
      </c>
      <c r="C11" s="5">
        <v>2</v>
      </c>
      <c r="D11" s="6" t="s">
        <v>14</v>
      </c>
      <c r="E11" s="7">
        <v>6</v>
      </c>
      <c r="F11" s="44">
        <f t="shared" si="0"/>
        <v>12</v>
      </c>
      <c r="G11" s="2"/>
    </row>
    <row r="12" spans="1:7">
      <c r="A12" s="2">
        <v>5</v>
      </c>
      <c r="B12" s="2" t="s">
        <v>36</v>
      </c>
      <c r="C12" s="5">
        <v>1</v>
      </c>
      <c r="D12" s="6" t="s">
        <v>16</v>
      </c>
      <c r="E12" s="7">
        <v>43.55</v>
      </c>
      <c r="F12" s="44">
        <f t="shared" si="0"/>
        <v>43.55</v>
      </c>
      <c r="G12" s="2"/>
    </row>
    <row r="13" spans="1:7" ht="23.25" customHeight="1">
      <c r="A13" s="20"/>
      <c r="B13" s="20" t="s">
        <v>30</v>
      </c>
      <c r="C13" s="19"/>
      <c r="D13" s="19"/>
      <c r="E13" s="18"/>
      <c r="F13" s="46">
        <f>SUM(F8:F12)</f>
        <v>951.55</v>
      </c>
      <c r="G13" s="88">
        <v>0.95</v>
      </c>
    </row>
    <row r="14" spans="1:7" ht="13.5" customHeight="1">
      <c r="A14" s="2"/>
      <c r="B14" s="2"/>
      <c r="C14" s="3"/>
      <c r="D14" s="3"/>
      <c r="E14" s="7"/>
      <c r="F14" s="45"/>
      <c r="G14" s="2"/>
    </row>
    <row r="15" spans="1:7" ht="27" customHeight="1">
      <c r="A15" s="2"/>
      <c r="B15" s="17" t="s">
        <v>20</v>
      </c>
      <c r="C15" s="4"/>
      <c r="D15" s="4"/>
      <c r="E15" s="8"/>
      <c r="F15" s="7"/>
      <c r="G15" s="2"/>
    </row>
    <row r="16" spans="1:7" ht="30">
      <c r="A16" s="2">
        <v>1</v>
      </c>
      <c r="B16" s="9" t="s">
        <v>19</v>
      </c>
      <c r="C16" s="2">
        <v>102</v>
      </c>
      <c r="D16" s="2" t="s">
        <v>7</v>
      </c>
      <c r="E16" s="10">
        <v>1185.05</v>
      </c>
      <c r="F16" s="8">
        <f>C16*E16</f>
        <v>120875.09999999999</v>
      </c>
      <c r="G16" s="2"/>
    </row>
    <row r="17" spans="1:7" ht="30">
      <c r="A17" s="2">
        <v>2</v>
      </c>
      <c r="B17" s="9" t="s">
        <v>63</v>
      </c>
      <c r="C17" s="2">
        <v>24</v>
      </c>
      <c r="D17" s="2" t="s">
        <v>7</v>
      </c>
      <c r="E17" s="10">
        <v>1385</v>
      </c>
      <c r="F17" s="8">
        <f t="shared" ref="F17:F25" si="1">C17*E17</f>
        <v>33240</v>
      </c>
      <c r="G17" s="2"/>
    </row>
    <row r="18" spans="1:7" ht="45">
      <c r="A18" s="2">
        <v>3</v>
      </c>
      <c r="B18" s="9" t="s">
        <v>4</v>
      </c>
      <c r="C18" s="2"/>
      <c r="D18" s="2"/>
      <c r="E18" s="10"/>
      <c r="F18" s="8">
        <f t="shared" si="1"/>
        <v>0</v>
      </c>
      <c r="G18" s="2"/>
    </row>
    <row r="19" spans="1:7" ht="45">
      <c r="A19" s="2">
        <v>4</v>
      </c>
      <c r="B19" s="9" t="s">
        <v>5</v>
      </c>
      <c r="C19" s="2"/>
      <c r="D19" s="2"/>
      <c r="E19" s="10"/>
      <c r="F19" s="8">
        <f t="shared" si="1"/>
        <v>0</v>
      </c>
      <c r="G19" s="2"/>
    </row>
    <row r="20" spans="1:7">
      <c r="A20" s="2">
        <v>5</v>
      </c>
      <c r="B20" s="9" t="s">
        <v>8</v>
      </c>
      <c r="C20" s="2">
        <v>1</v>
      </c>
      <c r="D20" s="2" t="s">
        <v>9</v>
      </c>
      <c r="E20" s="10">
        <v>916.67</v>
      </c>
      <c r="F20" s="8">
        <f t="shared" si="1"/>
        <v>916.67</v>
      </c>
      <c r="G20" s="2"/>
    </row>
    <row r="21" spans="1:7">
      <c r="A21" s="2">
        <v>6</v>
      </c>
      <c r="B21" s="9" t="s">
        <v>10</v>
      </c>
      <c r="C21" s="2">
        <v>5</v>
      </c>
      <c r="D21" s="2" t="s">
        <v>9</v>
      </c>
      <c r="E21" s="10">
        <v>107.5</v>
      </c>
      <c r="F21" s="8">
        <f t="shared" si="1"/>
        <v>537.5</v>
      </c>
      <c r="G21" s="2"/>
    </row>
    <row r="22" spans="1:7">
      <c r="A22" s="2">
        <v>7</v>
      </c>
      <c r="B22" s="9" t="s">
        <v>11</v>
      </c>
      <c r="C22" s="2">
        <v>2.1000000000000001E-2</v>
      </c>
      <c r="D22" s="2" t="s">
        <v>12</v>
      </c>
      <c r="E22" s="10">
        <v>24206.19</v>
      </c>
      <c r="F22" s="8">
        <f t="shared" si="1"/>
        <v>508.32999000000001</v>
      </c>
      <c r="G22" s="2"/>
    </row>
    <row r="23" spans="1:7">
      <c r="A23" s="2">
        <v>8</v>
      </c>
      <c r="B23" s="9" t="s">
        <v>13</v>
      </c>
      <c r="C23" s="2">
        <v>2</v>
      </c>
      <c r="D23" s="2" t="s">
        <v>14</v>
      </c>
      <c r="E23" s="10">
        <v>1700</v>
      </c>
      <c r="F23" s="8">
        <f t="shared" si="1"/>
        <v>3400</v>
      </c>
      <c r="G23" s="2"/>
    </row>
    <row r="24" spans="1:7">
      <c r="A24" s="2">
        <v>9</v>
      </c>
      <c r="B24" s="9" t="s">
        <v>15</v>
      </c>
      <c r="C24" s="2">
        <v>15</v>
      </c>
      <c r="D24" s="2" t="s">
        <v>16</v>
      </c>
      <c r="E24" s="10">
        <v>47.2</v>
      </c>
      <c r="F24" s="8">
        <f t="shared" si="1"/>
        <v>708</v>
      </c>
      <c r="G24" s="2"/>
    </row>
    <row r="25" spans="1:7" ht="15.75" thickBot="1">
      <c r="A25" s="21">
        <v>10</v>
      </c>
      <c r="B25" s="22" t="s">
        <v>17</v>
      </c>
      <c r="C25" s="21">
        <v>1</v>
      </c>
      <c r="D25" s="21" t="s">
        <v>14</v>
      </c>
      <c r="E25" s="23">
        <v>220</v>
      </c>
      <c r="F25" s="71">
        <f t="shared" si="1"/>
        <v>220</v>
      </c>
      <c r="G25" s="21"/>
    </row>
    <row r="26" spans="1:7" ht="21" customHeight="1" thickBot="1">
      <c r="A26" s="25"/>
      <c r="B26" s="26" t="s">
        <v>30</v>
      </c>
      <c r="C26" s="27"/>
      <c r="D26" s="27"/>
      <c r="E26" s="70"/>
      <c r="F26" s="73">
        <f>SUM(F16:F25)</f>
        <v>160405.59998999999</v>
      </c>
      <c r="G26" s="89">
        <v>160.4</v>
      </c>
    </row>
    <row r="27" spans="1:7">
      <c r="A27" s="13"/>
      <c r="B27" s="13"/>
      <c r="C27" s="13"/>
      <c r="D27" s="13"/>
      <c r="E27" s="24"/>
      <c r="F27" s="72"/>
      <c r="G27" s="13"/>
    </row>
    <row r="28" spans="1:7" ht="26.25" customHeight="1">
      <c r="A28" s="2"/>
      <c r="B28" s="16" t="s">
        <v>21</v>
      </c>
      <c r="C28" s="2"/>
      <c r="D28" s="2"/>
      <c r="E28" s="10"/>
      <c r="F28" s="24"/>
      <c r="G28" s="2"/>
    </row>
    <row r="29" spans="1:7" ht="30">
      <c r="A29" s="2">
        <v>1</v>
      </c>
      <c r="B29" s="9" t="s">
        <v>22</v>
      </c>
      <c r="C29" s="2">
        <v>14</v>
      </c>
      <c r="D29" s="2" t="s">
        <v>7</v>
      </c>
      <c r="E29" s="10">
        <v>1371.43</v>
      </c>
      <c r="F29" s="10">
        <f>E29*C29</f>
        <v>19200.02</v>
      </c>
      <c r="G29" s="2"/>
    </row>
    <row r="30" spans="1:7" ht="30">
      <c r="A30" s="2">
        <v>2</v>
      </c>
      <c r="B30" s="9" t="s">
        <v>62</v>
      </c>
      <c r="C30" s="2">
        <v>2</v>
      </c>
      <c r="D30" s="2" t="s">
        <v>14</v>
      </c>
      <c r="E30" s="10">
        <v>852.87</v>
      </c>
      <c r="F30" s="10">
        <f t="shared" ref="F30:F39" si="2">E30*C30</f>
        <v>1705.74</v>
      </c>
      <c r="G30" s="2"/>
    </row>
    <row r="31" spans="1:7">
      <c r="A31" s="2">
        <v>3</v>
      </c>
      <c r="B31" s="9" t="s">
        <v>24</v>
      </c>
      <c r="C31" s="2">
        <v>19</v>
      </c>
      <c r="D31" s="2" t="s">
        <v>23</v>
      </c>
      <c r="E31" s="10">
        <v>292.87</v>
      </c>
      <c r="F31" s="10">
        <f t="shared" si="2"/>
        <v>5564.53</v>
      </c>
      <c r="G31" s="2"/>
    </row>
    <row r="32" spans="1:7" ht="30">
      <c r="A32" s="2">
        <v>4</v>
      </c>
      <c r="B32" s="9" t="s">
        <v>18</v>
      </c>
      <c r="C32" s="2">
        <v>24</v>
      </c>
      <c r="D32" s="2" t="s">
        <v>7</v>
      </c>
      <c r="E32" s="10">
        <v>1566.58</v>
      </c>
      <c r="F32" s="10">
        <f t="shared" si="2"/>
        <v>37597.919999999998</v>
      </c>
      <c r="G32" s="2"/>
    </row>
    <row r="33" spans="1:7">
      <c r="A33" s="2">
        <v>5</v>
      </c>
      <c r="B33" s="9" t="s">
        <v>24</v>
      </c>
      <c r="C33" s="2">
        <v>9</v>
      </c>
      <c r="D33" s="2" t="s">
        <v>23</v>
      </c>
      <c r="E33" s="10">
        <v>321.83</v>
      </c>
      <c r="F33" s="10">
        <f t="shared" si="2"/>
        <v>2896.47</v>
      </c>
      <c r="G33" s="2"/>
    </row>
    <row r="34" spans="1:7">
      <c r="A34" s="2">
        <v>6</v>
      </c>
      <c r="B34" s="9" t="s">
        <v>25</v>
      </c>
      <c r="C34" s="2">
        <v>12</v>
      </c>
      <c r="D34" s="2" t="s">
        <v>14</v>
      </c>
      <c r="E34" s="10">
        <v>61.6</v>
      </c>
      <c r="F34" s="10">
        <f t="shared" si="2"/>
        <v>739.2</v>
      </c>
      <c r="G34" s="2"/>
    </row>
    <row r="35" spans="1:7">
      <c r="A35" s="2">
        <v>7</v>
      </c>
      <c r="B35" s="9" t="s">
        <v>26</v>
      </c>
      <c r="C35" s="2">
        <v>7.3</v>
      </c>
      <c r="D35" s="2" t="s">
        <v>16</v>
      </c>
      <c r="E35" s="10">
        <v>90</v>
      </c>
      <c r="F35" s="10">
        <f t="shared" si="2"/>
        <v>657</v>
      </c>
      <c r="G35" s="2"/>
    </row>
    <row r="36" spans="1:7">
      <c r="A36" s="2">
        <v>8</v>
      </c>
      <c r="B36" s="11" t="s">
        <v>27</v>
      </c>
      <c r="C36" s="2">
        <v>2.222</v>
      </c>
      <c r="D36" s="2" t="s">
        <v>16</v>
      </c>
      <c r="E36" s="10">
        <v>90</v>
      </c>
      <c r="F36" s="10">
        <f t="shared" si="2"/>
        <v>199.98</v>
      </c>
      <c r="G36" s="2"/>
    </row>
    <row r="37" spans="1:7">
      <c r="A37" s="2">
        <v>9</v>
      </c>
      <c r="B37" s="9" t="s">
        <v>15</v>
      </c>
      <c r="C37" s="2">
        <v>10</v>
      </c>
      <c r="D37" s="2" t="s">
        <v>16</v>
      </c>
      <c r="E37" s="10">
        <v>47.2</v>
      </c>
      <c r="F37" s="10">
        <f t="shared" si="2"/>
        <v>472</v>
      </c>
      <c r="G37" s="2"/>
    </row>
    <row r="38" spans="1:7">
      <c r="A38" s="2">
        <v>10</v>
      </c>
      <c r="B38" s="9" t="s">
        <v>28</v>
      </c>
      <c r="C38" s="2">
        <v>10</v>
      </c>
      <c r="D38" s="2" t="s">
        <v>16</v>
      </c>
      <c r="E38" s="10">
        <v>43.05</v>
      </c>
      <c r="F38" s="10">
        <f t="shared" si="2"/>
        <v>430.5</v>
      </c>
      <c r="G38" s="2"/>
    </row>
    <row r="39" spans="1:7" ht="15.75" thickBot="1">
      <c r="A39" s="21">
        <v>11</v>
      </c>
      <c r="B39" s="22" t="s">
        <v>29</v>
      </c>
      <c r="C39" s="21">
        <v>6.5</v>
      </c>
      <c r="D39" s="21" t="s">
        <v>7</v>
      </c>
      <c r="E39" s="23">
        <v>55</v>
      </c>
      <c r="F39" s="10">
        <f t="shared" si="2"/>
        <v>357.5</v>
      </c>
      <c r="G39" s="21"/>
    </row>
    <row r="40" spans="1:7" ht="21.75" customHeight="1" thickBot="1">
      <c r="A40" s="31"/>
      <c r="B40" s="32" t="s">
        <v>30</v>
      </c>
      <c r="C40" s="33"/>
      <c r="D40" s="33"/>
      <c r="E40" s="30"/>
      <c r="F40" s="47">
        <f>SUM(F29:F39)</f>
        <v>69820.859999999986</v>
      </c>
      <c r="G40" s="34">
        <v>69.819999999999993</v>
      </c>
    </row>
    <row r="41" spans="1:7" ht="17.25" customHeight="1">
      <c r="A41" s="13"/>
      <c r="B41" s="28"/>
      <c r="C41" s="13"/>
      <c r="D41" s="13"/>
      <c r="E41" s="24"/>
      <c r="F41" s="48"/>
      <c r="G41" s="13"/>
    </row>
    <row r="42" spans="1:7" ht="24" customHeight="1">
      <c r="A42" s="2"/>
      <c r="B42" s="16" t="s">
        <v>37</v>
      </c>
      <c r="C42" s="2"/>
      <c r="D42" s="2"/>
      <c r="E42" s="10"/>
      <c r="F42" s="29"/>
      <c r="G42" s="2"/>
    </row>
    <row r="43" spans="1:7" ht="15" customHeight="1">
      <c r="A43" s="2">
        <v>1</v>
      </c>
      <c r="B43" s="9" t="s">
        <v>10</v>
      </c>
      <c r="C43" s="2">
        <v>7</v>
      </c>
      <c r="D43" s="2" t="s">
        <v>49</v>
      </c>
      <c r="E43" s="10">
        <v>108.33</v>
      </c>
      <c r="F43" s="12">
        <f>E43*C43</f>
        <v>758.31</v>
      </c>
      <c r="G43" s="2"/>
    </row>
    <row r="44" spans="1:7" ht="15" customHeight="1">
      <c r="A44" s="2">
        <v>2</v>
      </c>
      <c r="B44" s="9" t="s">
        <v>25</v>
      </c>
      <c r="C44" s="2">
        <v>10</v>
      </c>
      <c r="D44" s="2" t="s">
        <v>14</v>
      </c>
      <c r="E44" s="10">
        <v>65.45</v>
      </c>
      <c r="F44" s="12">
        <f t="shared" ref="F44:F56" si="3">E44*C44</f>
        <v>654.5</v>
      </c>
      <c r="G44" s="2"/>
    </row>
    <row r="45" spans="1:7" ht="15" customHeight="1">
      <c r="A45" s="2">
        <v>3</v>
      </c>
      <c r="B45" s="9" t="s">
        <v>50</v>
      </c>
      <c r="C45" s="2">
        <v>9</v>
      </c>
      <c r="D45" s="2" t="s">
        <v>14</v>
      </c>
      <c r="E45" s="10">
        <v>25.75</v>
      </c>
      <c r="F45" s="12">
        <f t="shared" si="3"/>
        <v>231.75</v>
      </c>
      <c r="G45" s="2"/>
    </row>
    <row r="46" spans="1:7" ht="15" customHeight="1">
      <c r="A46" s="2">
        <v>4</v>
      </c>
      <c r="B46" s="9" t="s">
        <v>51</v>
      </c>
      <c r="C46" s="2">
        <v>2</v>
      </c>
      <c r="D46" s="2" t="s">
        <v>14</v>
      </c>
      <c r="E46" s="10">
        <v>2741.67</v>
      </c>
      <c r="F46" s="12">
        <f t="shared" si="3"/>
        <v>5483.34</v>
      </c>
      <c r="G46" s="2"/>
    </row>
    <row r="47" spans="1:7" ht="30">
      <c r="A47" s="2">
        <v>5</v>
      </c>
      <c r="B47" s="9" t="s">
        <v>52</v>
      </c>
      <c r="C47" s="2">
        <v>96</v>
      </c>
      <c r="D47" s="2" t="s">
        <v>7</v>
      </c>
      <c r="E47" s="10">
        <v>660</v>
      </c>
      <c r="F47" s="12">
        <f t="shared" si="3"/>
        <v>63360</v>
      </c>
      <c r="G47" s="2"/>
    </row>
    <row r="48" spans="1:7" ht="15" customHeight="1">
      <c r="A48" s="2">
        <v>6</v>
      </c>
      <c r="B48" s="9" t="s">
        <v>53</v>
      </c>
      <c r="C48" s="2">
        <v>16</v>
      </c>
      <c r="D48" s="2" t="s">
        <v>54</v>
      </c>
      <c r="E48" s="10">
        <v>402.5</v>
      </c>
      <c r="F48" s="12">
        <f t="shared" si="3"/>
        <v>6440</v>
      </c>
      <c r="G48" s="2"/>
    </row>
    <row r="49" spans="1:9" ht="15" customHeight="1">
      <c r="A49" s="2">
        <v>7</v>
      </c>
      <c r="B49" s="9" t="s">
        <v>32</v>
      </c>
      <c r="C49" s="2">
        <v>8</v>
      </c>
      <c r="D49" s="2" t="s">
        <v>14</v>
      </c>
      <c r="E49" s="10">
        <v>110</v>
      </c>
      <c r="F49" s="12">
        <f t="shared" si="3"/>
        <v>880</v>
      </c>
      <c r="G49" s="2"/>
    </row>
    <row r="50" spans="1:9" ht="15" customHeight="1">
      <c r="A50" s="2">
        <v>8</v>
      </c>
      <c r="B50" s="9" t="s">
        <v>36</v>
      </c>
      <c r="C50" s="2">
        <v>45</v>
      </c>
      <c r="D50" s="2" t="s">
        <v>16</v>
      </c>
      <c r="E50" s="10">
        <v>47.2</v>
      </c>
      <c r="F50" s="12">
        <f t="shared" si="3"/>
        <v>2124</v>
      </c>
      <c r="G50" s="2"/>
    </row>
    <row r="51" spans="1:9" ht="15" customHeight="1">
      <c r="A51" s="2">
        <v>8</v>
      </c>
      <c r="B51" s="9" t="s">
        <v>55</v>
      </c>
      <c r="C51" s="2">
        <v>5</v>
      </c>
      <c r="D51" s="2" t="s">
        <v>16</v>
      </c>
      <c r="E51" s="10">
        <v>41.52</v>
      </c>
      <c r="F51" s="12">
        <f t="shared" si="3"/>
        <v>207.60000000000002</v>
      </c>
      <c r="G51" s="2"/>
    </row>
    <row r="52" spans="1:9" ht="15" customHeight="1">
      <c r="A52" s="2"/>
      <c r="B52" s="9" t="s">
        <v>11</v>
      </c>
      <c r="C52" s="2">
        <v>2.1000000000000001E-2</v>
      </c>
      <c r="D52" s="2" t="s">
        <v>12</v>
      </c>
      <c r="E52" s="10">
        <v>24206.67</v>
      </c>
      <c r="F52" s="12">
        <f t="shared" si="3"/>
        <v>508.34006999999997</v>
      </c>
      <c r="G52" s="2"/>
    </row>
    <row r="53" spans="1:9" ht="45">
      <c r="A53" s="2"/>
      <c r="B53" s="9" t="s">
        <v>56</v>
      </c>
      <c r="C53" s="2">
        <v>8</v>
      </c>
      <c r="D53" s="2" t="s">
        <v>14</v>
      </c>
      <c r="E53" s="10">
        <v>538.27</v>
      </c>
      <c r="F53" s="12">
        <f t="shared" si="3"/>
        <v>4306.16</v>
      </c>
      <c r="G53" s="2"/>
    </row>
    <row r="54" spans="1:9" ht="30">
      <c r="A54" s="2"/>
      <c r="B54" s="9" t="s">
        <v>57</v>
      </c>
      <c r="C54" s="2">
        <v>90</v>
      </c>
      <c r="D54" s="2" t="s">
        <v>7</v>
      </c>
      <c r="E54" s="10">
        <v>496.55</v>
      </c>
      <c r="F54" s="12">
        <f t="shared" si="3"/>
        <v>44689.5</v>
      </c>
      <c r="G54" s="2"/>
    </row>
    <row r="55" spans="1:9" ht="15" customHeight="1">
      <c r="A55" s="2"/>
      <c r="B55" s="9" t="s">
        <v>53</v>
      </c>
      <c r="C55" s="2">
        <v>17</v>
      </c>
      <c r="D55" s="2" t="s">
        <v>54</v>
      </c>
      <c r="E55" s="10">
        <v>146</v>
      </c>
      <c r="F55" s="12">
        <f t="shared" si="3"/>
        <v>2482</v>
      </c>
      <c r="G55" s="2"/>
    </row>
    <row r="56" spans="1:9" ht="30">
      <c r="A56" s="2"/>
      <c r="B56" s="9" t="s">
        <v>58</v>
      </c>
      <c r="C56" s="2">
        <v>5</v>
      </c>
      <c r="D56" s="2" t="s">
        <v>16</v>
      </c>
      <c r="E56" s="10">
        <v>39</v>
      </c>
      <c r="F56" s="12">
        <f t="shared" si="3"/>
        <v>195</v>
      </c>
      <c r="G56" s="2"/>
    </row>
    <row r="57" spans="1:9" ht="15" customHeight="1">
      <c r="A57" s="2"/>
      <c r="B57" s="9"/>
      <c r="C57" s="2"/>
      <c r="D57" s="2"/>
      <c r="E57" s="10"/>
      <c r="F57" s="12"/>
      <c r="G57" s="2"/>
    </row>
    <row r="58" spans="1:9" ht="21.75" customHeight="1">
      <c r="A58" s="35"/>
      <c r="B58" s="36" t="s">
        <v>30</v>
      </c>
      <c r="C58" s="35"/>
      <c r="D58" s="35"/>
      <c r="E58" s="37"/>
      <c r="F58" s="50">
        <f>SUM(F43:F57)</f>
        <v>132320.50007000001</v>
      </c>
      <c r="G58" s="35">
        <v>132.32</v>
      </c>
    </row>
    <row r="59" spans="1:9" ht="15" customHeight="1">
      <c r="A59" s="2"/>
      <c r="B59" s="9"/>
      <c r="C59" s="2"/>
      <c r="D59" s="2"/>
      <c r="E59" s="10"/>
      <c r="F59" s="49"/>
      <c r="G59" s="2"/>
    </row>
    <row r="60" spans="1:9" ht="37.5">
      <c r="A60" s="38"/>
      <c r="B60" s="39" t="s">
        <v>46</v>
      </c>
      <c r="C60" s="38"/>
      <c r="D60" s="38"/>
      <c r="E60" s="40"/>
      <c r="F60" s="91">
        <f>F58+F40+F26+F13</f>
        <v>363498.51005999994</v>
      </c>
      <c r="G60" s="86">
        <v>363.5</v>
      </c>
      <c r="I60" s="60"/>
    </row>
    <row r="61" spans="1:9" ht="15" customHeight="1">
      <c r="A61" s="2"/>
      <c r="B61" s="9"/>
      <c r="C61" s="2"/>
      <c r="D61" s="2"/>
      <c r="E61" s="10"/>
      <c r="F61" s="41"/>
      <c r="G61" s="2"/>
    </row>
    <row r="62" spans="1:9" ht="15" customHeight="1">
      <c r="A62" s="2"/>
      <c r="B62" s="9"/>
      <c r="C62" s="2"/>
      <c r="D62" s="2"/>
      <c r="E62" s="10"/>
      <c r="F62" s="12"/>
      <c r="G62" s="2"/>
    </row>
    <row r="63" spans="1:9" ht="33" customHeight="1">
      <c r="A63" s="2"/>
      <c r="B63" s="16" t="s">
        <v>78</v>
      </c>
      <c r="C63" s="2"/>
      <c r="D63" s="2"/>
      <c r="E63" s="2"/>
      <c r="F63" s="12"/>
      <c r="G63" s="2"/>
    </row>
    <row r="64" spans="1:9">
      <c r="A64" s="62">
        <v>1</v>
      </c>
      <c r="B64" s="64" t="s">
        <v>79</v>
      </c>
      <c r="C64" s="62" t="s">
        <v>85</v>
      </c>
      <c r="D64" s="62">
        <v>10</v>
      </c>
      <c r="E64" s="80">
        <v>300</v>
      </c>
      <c r="F64" s="80">
        <f>E64*D64</f>
        <v>3000</v>
      </c>
      <c r="G64" s="62"/>
    </row>
    <row r="65" spans="1:7">
      <c r="A65" s="62">
        <v>2</v>
      </c>
      <c r="B65" s="64" t="s">
        <v>80</v>
      </c>
      <c r="C65" s="62" t="s">
        <v>85</v>
      </c>
      <c r="D65" s="62">
        <v>20</v>
      </c>
      <c r="E65" s="80">
        <v>400</v>
      </c>
      <c r="F65" s="80">
        <f t="shared" ref="F65:F69" si="4">E65*D65</f>
        <v>8000</v>
      </c>
      <c r="G65" s="62"/>
    </row>
    <row r="66" spans="1:7" ht="23.25" customHeight="1">
      <c r="A66" s="67">
        <v>3</v>
      </c>
      <c r="B66" s="65" t="s">
        <v>81</v>
      </c>
      <c r="C66" s="67" t="s">
        <v>85</v>
      </c>
      <c r="D66" s="67">
        <v>20</v>
      </c>
      <c r="E66" s="81">
        <v>700</v>
      </c>
      <c r="F66" s="80">
        <f t="shared" si="4"/>
        <v>14000</v>
      </c>
      <c r="G66" s="67"/>
    </row>
    <row r="67" spans="1:7">
      <c r="A67" s="62">
        <v>4</v>
      </c>
      <c r="B67" s="66" t="s">
        <v>82</v>
      </c>
      <c r="C67" s="62" t="s">
        <v>85</v>
      </c>
      <c r="D67" s="62">
        <v>50</v>
      </c>
      <c r="E67" s="80">
        <v>400</v>
      </c>
      <c r="F67" s="80">
        <f t="shared" si="4"/>
        <v>20000</v>
      </c>
      <c r="G67" s="62"/>
    </row>
    <row r="68" spans="1:7" ht="15.75">
      <c r="A68" s="62">
        <v>5</v>
      </c>
      <c r="B68" s="65" t="s">
        <v>83</v>
      </c>
      <c r="C68" s="62" t="s">
        <v>85</v>
      </c>
      <c r="D68" s="62">
        <v>20</v>
      </c>
      <c r="E68" s="80">
        <v>350</v>
      </c>
      <c r="F68" s="80">
        <f t="shared" si="4"/>
        <v>7000</v>
      </c>
      <c r="G68" s="62"/>
    </row>
    <row r="69" spans="1:7">
      <c r="A69" s="62">
        <v>6</v>
      </c>
      <c r="B69" s="64" t="s">
        <v>84</v>
      </c>
      <c r="C69" s="62" t="s">
        <v>85</v>
      </c>
      <c r="D69" s="62">
        <v>10</v>
      </c>
      <c r="E69" s="80">
        <v>350</v>
      </c>
      <c r="F69" s="80">
        <f t="shared" si="4"/>
        <v>3500</v>
      </c>
      <c r="G69" s="62"/>
    </row>
    <row r="70" spans="1:7">
      <c r="A70" s="62"/>
      <c r="B70" s="63"/>
      <c r="C70" s="62"/>
      <c r="D70" s="62"/>
      <c r="E70" s="80"/>
      <c r="F70" s="80"/>
      <c r="G70" s="62"/>
    </row>
    <row r="71" spans="1:7" ht="15.75">
      <c r="A71" s="35"/>
      <c r="B71" s="36" t="s">
        <v>30</v>
      </c>
      <c r="C71" s="35"/>
      <c r="D71" s="35"/>
      <c r="E71" s="82"/>
      <c r="F71" s="18">
        <f>SUM(F64:F70)</f>
        <v>55500</v>
      </c>
      <c r="G71" s="82">
        <v>55.5</v>
      </c>
    </row>
    <row r="72" spans="1:7">
      <c r="A72" s="2"/>
      <c r="B72" s="2"/>
      <c r="C72" s="2"/>
      <c r="D72" s="2"/>
      <c r="E72" s="2"/>
      <c r="F72" s="2"/>
      <c r="G72" s="2"/>
    </row>
    <row r="73" spans="1:7" ht="31.5">
      <c r="A73" s="2"/>
      <c r="B73" s="16" t="s">
        <v>41</v>
      </c>
      <c r="C73" s="2"/>
      <c r="D73" s="2"/>
      <c r="E73" s="2"/>
      <c r="F73" s="2"/>
      <c r="G73" s="2"/>
    </row>
    <row r="74" spans="1:7">
      <c r="A74" s="2">
        <v>1</v>
      </c>
      <c r="B74" s="2" t="s">
        <v>42</v>
      </c>
      <c r="C74" s="2">
        <v>1</v>
      </c>
      <c r="D74" s="2" t="s">
        <v>14</v>
      </c>
      <c r="E74" s="2">
        <v>33886.33</v>
      </c>
      <c r="F74" s="2">
        <f>E74*C74</f>
        <v>33886.33</v>
      </c>
      <c r="G74" s="2"/>
    </row>
    <row r="75" spans="1:7">
      <c r="A75" s="2">
        <v>2</v>
      </c>
      <c r="B75" s="2" t="s">
        <v>43</v>
      </c>
      <c r="C75" s="2">
        <v>1</v>
      </c>
      <c r="D75" s="2" t="s">
        <v>14</v>
      </c>
      <c r="E75" s="2">
        <v>33886.33</v>
      </c>
      <c r="F75" s="2">
        <f t="shared" ref="F75:F76" si="5">E75*C75</f>
        <v>33886.33</v>
      </c>
      <c r="G75" s="2"/>
    </row>
    <row r="76" spans="1:7">
      <c r="A76" s="2">
        <v>3</v>
      </c>
      <c r="B76" s="2" t="s">
        <v>44</v>
      </c>
      <c r="C76" s="2">
        <v>1</v>
      </c>
      <c r="D76" s="2" t="s">
        <v>14</v>
      </c>
      <c r="E76" s="2">
        <v>33886.33</v>
      </c>
      <c r="F76" s="2">
        <f t="shared" si="5"/>
        <v>33886.33</v>
      </c>
      <c r="G76" s="2"/>
    </row>
    <row r="77" spans="1:7" ht="30">
      <c r="A77" s="2">
        <v>4</v>
      </c>
      <c r="B77" s="9" t="s">
        <v>45</v>
      </c>
      <c r="C77" s="2">
        <v>1</v>
      </c>
      <c r="D77" s="2" t="s">
        <v>14</v>
      </c>
      <c r="E77" s="2">
        <v>33886.33</v>
      </c>
      <c r="F77" s="83">
        <f>E77*C77+0.17</f>
        <v>33886.5</v>
      </c>
      <c r="G77" s="2"/>
    </row>
    <row r="78" spans="1:7">
      <c r="A78" s="2">
        <v>5</v>
      </c>
      <c r="B78" s="9" t="s">
        <v>276</v>
      </c>
      <c r="C78" s="2">
        <v>1</v>
      </c>
      <c r="D78" s="2" t="s">
        <v>14</v>
      </c>
      <c r="E78" s="2">
        <v>26498.77</v>
      </c>
      <c r="F78" s="83">
        <v>26498.77</v>
      </c>
      <c r="G78" s="2"/>
    </row>
    <row r="79" spans="1:7" ht="26.25" customHeight="1">
      <c r="A79" s="35"/>
      <c r="B79" s="35" t="s">
        <v>30</v>
      </c>
      <c r="C79" s="35"/>
      <c r="D79" s="35"/>
      <c r="E79" s="35"/>
      <c r="F79" s="37">
        <f>SUM(F74:F77)+F78</f>
        <v>162044.25999999998</v>
      </c>
      <c r="G79" s="35">
        <v>135.54</v>
      </c>
    </row>
    <row r="80" spans="1:7" ht="15.75">
      <c r="A80" s="2"/>
      <c r="B80" s="2"/>
      <c r="C80" s="2"/>
      <c r="D80" s="2"/>
      <c r="E80" s="2"/>
      <c r="F80" s="52"/>
      <c r="G80" s="2"/>
    </row>
    <row r="81" spans="1:7" ht="15.75" thickBot="1">
      <c r="A81" s="21"/>
      <c r="B81" s="21"/>
      <c r="C81" s="21"/>
      <c r="D81" s="21"/>
      <c r="E81" s="21"/>
      <c r="F81" s="21"/>
      <c r="G81" s="21"/>
    </row>
    <row r="82" spans="1:7" ht="36" customHeight="1" thickBot="1">
      <c r="A82" s="54"/>
      <c r="B82" s="55" t="s">
        <v>47</v>
      </c>
      <c r="C82" s="56"/>
      <c r="D82" s="56"/>
      <c r="E82" s="56"/>
      <c r="F82" s="57">
        <f>F79+F60+F71</f>
        <v>581042.77005999989</v>
      </c>
      <c r="G82" s="87">
        <v>554.54</v>
      </c>
    </row>
    <row r="83" spans="1:7" ht="18.75">
      <c r="F83" s="53"/>
    </row>
    <row r="84" spans="1:7">
      <c r="B84" t="s">
        <v>60</v>
      </c>
      <c r="F84" t="s">
        <v>1</v>
      </c>
    </row>
    <row r="86" spans="1:7" ht="15.75">
      <c r="B86" s="43" t="s">
        <v>61</v>
      </c>
      <c r="F86" t="s">
        <v>3</v>
      </c>
    </row>
  </sheetData>
  <mergeCells count="4">
    <mergeCell ref="B3:F3"/>
    <mergeCell ref="C5:D5"/>
    <mergeCell ref="A4:G4"/>
    <mergeCell ref="A2:G2"/>
  </mergeCells>
  <pageMargins left="0.7" right="0.7" top="0.75" bottom="0.75" header="0.3" footer="0.3"/>
  <pageSetup paperSize="9" orientation="portrait" r:id="rId1"/>
  <rowBreaks count="1" manualBreakCount="1">
    <brk id="7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67"/>
  <sheetViews>
    <sheetView view="pageBreakPreview" topLeftCell="A55" zoomScaleSheetLayoutView="100" workbookViewId="0">
      <selection activeCell="F62" sqref="F62"/>
    </sheetView>
  </sheetViews>
  <sheetFormatPr defaultRowHeight="15"/>
  <cols>
    <col min="1" max="1" width="5.140625" customWidth="1"/>
    <col min="2" max="2" width="32.7109375" customWidth="1"/>
    <col min="3" max="3" width="6" bestFit="1" customWidth="1"/>
    <col min="5" max="5" width="10.140625" bestFit="1" customWidth="1"/>
    <col min="6" max="6" width="14.140625" customWidth="1"/>
    <col min="7" max="7" width="9.7109375" customWidth="1"/>
  </cols>
  <sheetData>
    <row r="2" spans="1:7" ht="15.75">
      <c r="C2" s="448" t="s">
        <v>259</v>
      </c>
      <c r="D2" s="448"/>
      <c r="E2" s="448"/>
      <c r="F2" s="448"/>
    </row>
    <row r="4" spans="1:7" ht="15.75">
      <c r="B4" s="448" t="s">
        <v>269</v>
      </c>
      <c r="C4" s="448"/>
      <c r="D4" s="448"/>
      <c r="E4" s="448"/>
      <c r="F4" s="448"/>
    </row>
    <row r="5" spans="1:7" ht="18.75" customHeight="1">
      <c r="B5" s="448" t="s">
        <v>270</v>
      </c>
      <c r="C5" s="448"/>
      <c r="D5" s="448"/>
      <c r="E5" s="448"/>
      <c r="F5" s="448"/>
    </row>
    <row r="6" spans="1:7" ht="15.75">
      <c r="B6" s="249"/>
      <c r="C6" s="249"/>
      <c r="D6" s="249"/>
      <c r="E6" s="249"/>
      <c r="F6" s="249"/>
    </row>
    <row r="7" spans="1:7" ht="15.75" thickBot="1"/>
    <row r="8" spans="1:7" ht="31.5" customHeight="1" thickBot="1">
      <c r="A8" s="15"/>
      <c r="B8" s="248"/>
      <c r="C8" s="387" t="s">
        <v>6</v>
      </c>
      <c r="D8" s="387"/>
      <c r="E8" s="248" t="s">
        <v>39</v>
      </c>
      <c r="F8" s="248" t="s">
        <v>38</v>
      </c>
      <c r="G8" s="42" t="s">
        <v>40</v>
      </c>
    </row>
    <row r="9" spans="1:7">
      <c r="A9" s="2"/>
      <c r="B9" s="2"/>
      <c r="C9" s="2"/>
      <c r="D9" s="2"/>
      <c r="E9" s="2"/>
      <c r="F9" s="2"/>
      <c r="G9" s="2"/>
    </row>
    <row r="10" spans="1:7" ht="31.5">
      <c r="A10" s="2"/>
      <c r="B10" s="16" t="s">
        <v>41</v>
      </c>
      <c r="C10" s="2"/>
      <c r="D10" s="2"/>
      <c r="E10" s="2"/>
      <c r="F10" s="2"/>
      <c r="G10" s="2"/>
    </row>
    <row r="11" spans="1:7">
      <c r="A11" s="2">
        <v>1</v>
      </c>
      <c r="B11" s="2" t="s">
        <v>42</v>
      </c>
      <c r="C11" s="2">
        <v>1</v>
      </c>
      <c r="D11" s="2" t="s">
        <v>14</v>
      </c>
      <c r="E11" s="2">
        <v>33886.33</v>
      </c>
      <c r="F11" s="2">
        <f>E11*C11</f>
        <v>33886.33</v>
      </c>
      <c r="G11" s="2"/>
    </row>
    <row r="12" spans="1:7">
      <c r="A12" s="2">
        <v>2</v>
      </c>
      <c r="B12" s="2" t="s">
        <v>43</v>
      </c>
      <c r="C12" s="2">
        <v>1</v>
      </c>
      <c r="D12" s="2" t="s">
        <v>14</v>
      </c>
      <c r="E12" s="2">
        <v>33886.33</v>
      </c>
      <c r="F12" s="2">
        <f t="shared" ref="F12:F13" si="0">E12*C12</f>
        <v>33886.33</v>
      </c>
      <c r="G12" s="2"/>
    </row>
    <row r="13" spans="1:7">
      <c r="A13" s="2">
        <v>3</v>
      </c>
      <c r="B13" s="2" t="s">
        <v>44</v>
      </c>
      <c r="C13" s="2">
        <v>1</v>
      </c>
      <c r="D13" s="2" t="s">
        <v>14</v>
      </c>
      <c r="E13" s="2">
        <v>33886.33</v>
      </c>
      <c r="F13" s="2">
        <f t="shared" si="0"/>
        <v>33886.33</v>
      </c>
      <c r="G13" s="2"/>
    </row>
    <row r="14" spans="1:7" ht="30">
      <c r="A14" s="2">
        <v>4</v>
      </c>
      <c r="B14" s="9" t="s">
        <v>45</v>
      </c>
      <c r="C14" s="2">
        <v>1</v>
      </c>
      <c r="D14" s="2" t="s">
        <v>14</v>
      </c>
      <c r="E14" s="2">
        <v>33886.33</v>
      </c>
      <c r="F14" s="83">
        <f>E14*C14+0.17</f>
        <v>33886.5</v>
      </c>
      <c r="G14" s="2"/>
    </row>
    <row r="15" spans="1:7" ht="26.25" customHeight="1">
      <c r="A15" s="35"/>
      <c r="B15" s="35" t="s">
        <v>30</v>
      </c>
      <c r="C15" s="35"/>
      <c r="D15" s="35"/>
      <c r="E15" s="35"/>
      <c r="F15" s="37">
        <f>SUM(F11:F14)</f>
        <v>135545.49</v>
      </c>
      <c r="G15" s="35">
        <v>135.54</v>
      </c>
    </row>
    <row r="16" spans="1:7" ht="15.75">
      <c r="A16" s="2"/>
      <c r="B16" s="2"/>
      <c r="C16" s="2"/>
      <c r="D16" s="2"/>
      <c r="E16" s="2"/>
      <c r="F16" s="52"/>
      <c r="G16" s="2"/>
    </row>
    <row r="17" spans="1:7" ht="15.75" thickBot="1">
      <c r="A17" s="21"/>
      <c r="B17" s="21"/>
      <c r="C17" s="21"/>
      <c r="D17" s="21"/>
      <c r="E17" s="21"/>
      <c r="F17" s="21"/>
      <c r="G17" s="21"/>
    </row>
    <row r="18" spans="1:7" ht="36" customHeight="1" thickBot="1">
      <c r="A18" s="54"/>
      <c r="B18" s="55" t="s">
        <v>47</v>
      </c>
      <c r="C18" s="56"/>
      <c r="D18" s="56"/>
      <c r="E18" s="56"/>
      <c r="F18" s="57">
        <f>F15</f>
        <v>135545.49</v>
      </c>
      <c r="G18" s="87">
        <f>G15</f>
        <v>135.54</v>
      </c>
    </row>
    <row r="19" spans="1:7" ht="18.75">
      <c r="F19" s="53"/>
    </row>
    <row r="20" spans="1:7">
      <c r="B20" t="s">
        <v>221</v>
      </c>
      <c r="F20" t="s">
        <v>222</v>
      </c>
    </row>
    <row r="22" spans="1:7" ht="15.75">
      <c r="B22" s="43" t="s">
        <v>61</v>
      </c>
      <c r="F22" t="s">
        <v>3</v>
      </c>
    </row>
    <row r="46" spans="2:6" ht="15.75">
      <c r="C46" s="448" t="s">
        <v>259</v>
      </c>
      <c r="D46" s="448"/>
      <c r="E46" s="448"/>
      <c r="F46" s="448"/>
    </row>
    <row r="48" spans="2:6" ht="15.75">
      <c r="B48" s="448" t="s">
        <v>281</v>
      </c>
      <c r="C48" s="448"/>
      <c r="D48" s="448"/>
      <c r="E48" s="448"/>
      <c r="F48" s="448"/>
    </row>
    <row r="49" spans="1:7" ht="15.75">
      <c r="B49" s="448" t="s">
        <v>270</v>
      </c>
      <c r="C49" s="448"/>
      <c r="D49" s="448"/>
      <c r="E49" s="448"/>
      <c r="F49" s="448"/>
    </row>
    <row r="50" spans="1:7" ht="15.75">
      <c r="B50" s="259"/>
      <c r="C50" s="259"/>
      <c r="D50" s="259"/>
      <c r="E50" s="259"/>
      <c r="F50" s="259"/>
    </row>
    <row r="51" spans="1:7" ht="15.75" thickBot="1"/>
    <row r="52" spans="1:7" ht="30.75" thickBot="1">
      <c r="A52" s="15"/>
      <c r="B52" s="258"/>
      <c r="C52" s="387" t="s">
        <v>6</v>
      </c>
      <c r="D52" s="387"/>
      <c r="E52" s="258" t="s">
        <v>39</v>
      </c>
      <c r="F52" s="258" t="s">
        <v>38</v>
      </c>
      <c r="G52" s="42" t="s">
        <v>40</v>
      </c>
    </row>
    <row r="53" spans="1:7">
      <c r="A53" s="2"/>
      <c r="B53" s="2"/>
      <c r="C53" s="2"/>
      <c r="D53" s="2"/>
      <c r="E53" s="2"/>
      <c r="F53" s="2"/>
      <c r="G53" s="2"/>
    </row>
    <row r="54" spans="1:7" ht="31.5">
      <c r="A54" s="2"/>
      <c r="B54" s="16" t="s">
        <v>41</v>
      </c>
      <c r="C54" s="2"/>
      <c r="D54" s="2"/>
      <c r="E54" s="2"/>
      <c r="F54" s="2"/>
      <c r="G54" s="2"/>
    </row>
    <row r="55" spans="1:7">
      <c r="A55" s="2">
        <v>1</v>
      </c>
      <c r="B55" s="2" t="s">
        <v>42</v>
      </c>
      <c r="C55" s="2">
        <v>1</v>
      </c>
      <c r="D55" s="2" t="s">
        <v>14</v>
      </c>
      <c r="E55" s="2">
        <v>33886.33</v>
      </c>
      <c r="F55" s="2">
        <f>E55*C55</f>
        <v>33886.33</v>
      </c>
      <c r="G55" s="2"/>
    </row>
    <row r="56" spans="1:7">
      <c r="A56" s="2">
        <v>2</v>
      </c>
      <c r="B56" s="2" t="s">
        <v>43</v>
      </c>
      <c r="C56" s="2">
        <v>1</v>
      </c>
      <c r="D56" s="2" t="s">
        <v>14</v>
      </c>
      <c r="E56" s="2">
        <v>33886.33</v>
      </c>
      <c r="F56" s="2">
        <f t="shared" ref="F56:F57" si="1">E56*C56</f>
        <v>33886.33</v>
      </c>
      <c r="G56" s="2"/>
    </row>
    <row r="57" spans="1:7">
      <c r="A57" s="2">
        <v>3</v>
      </c>
      <c r="B57" s="2" t="s">
        <v>44</v>
      </c>
      <c r="C57" s="2">
        <v>1</v>
      </c>
      <c r="D57" s="2" t="s">
        <v>14</v>
      </c>
      <c r="E57" s="2">
        <v>33886.33</v>
      </c>
      <c r="F57" s="2">
        <f t="shared" si="1"/>
        <v>33886.33</v>
      </c>
      <c r="G57" s="2"/>
    </row>
    <row r="58" spans="1:7" ht="30">
      <c r="A58" s="2">
        <v>4</v>
      </c>
      <c r="B58" s="9" t="s">
        <v>45</v>
      </c>
      <c r="C58" s="2">
        <v>1</v>
      </c>
      <c r="D58" s="2" t="s">
        <v>14</v>
      </c>
      <c r="E58" s="2">
        <v>33886.33</v>
      </c>
      <c r="F58" s="83">
        <f>E58*C58+0.17</f>
        <v>33886.5</v>
      </c>
      <c r="G58" s="2"/>
    </row>
    <row r="59" spans="1:7">
      <c r="A59" s="2">
        <v>5</v>
      </c>
      <c r="B59" s="9" t="s">
        <v>275</v>
      </c>
      <c r="C59" s="2">
        <v>1</v>
      </c>
      <c r="D59" s="2" t="s">
        <v>14</v>
      </c>
      <c r="E59" s="2">
        <v>26498.77</v>
      </c>
      <c r="F59" s="83">
        <f>E59</f>
        <v>26498.77</v>
      </c>
      <c r="G59" s="2"/>
    </row>
    <row r="60" spans="1:7" ht="15.75">
      <c r="A60" s="35"/>
      <c r="B60" s="35" t="s">
        <v>30</v>
      </c>
      <c r="C60" s="35"/>
      <c r="D60" s="35"/>
      <c r="E60" s="35"/>
      <c r="F60" s="37">
        <f>SUM(F55:F58)+F59</f>
        <v>162044.25999999998</v>
      </c>
      <c r="G60" s="35">
        <v>162.04</v>
      </c>
    </row>
    <row r="61" spans="1:7" ht="15.75">
      <c r="A61" s="2"/>
      <c r="B61" s="2"/>
      <c r="C61" s="2"/>
      <c r="D61" s="2"/>
      <c r="E61" s="2"/>
      <c r="F61" s="52"/>
      <c r="G61" s="2"/>
    </row>
    <row r="62" spans="1:7" ht="15.75" thickBot="1">
      <c r="A62" s="21"/>
      <c r="B62" s="21"/>
      <c r="C62" s="21"/>
      <c r="D62" s="21"/>
      <c r="E62" s="21"/>
      <c r="F62" s="21"/>
      <c r="G62" s="21"/>
    </row>
    <row r="63" spans="1:7" ht="38.25" thickBot="1">
      <c r="A63" s="54"/>
      <c r="B63" s="55" t="s">
        <v>47</v>
      </c>
      <c r="C63" s="56"/>
      <c r="D63" s="56"/>
      <c r="E63" s="56"/>
      <c r="F63" s="57">
        <f>F60</f>
        <v>162044.25999999998</v>
      </c>
      <c r="G63" s="87">
        <f>G60</f>
        <v>162.04</v>
      </c>
    </row>
    <row r="64" spans="1:7" ht="18.75">
      <c r="F64" s="53"/>
    </row>
    <row r="65" spans="2:6">
      <c r="B65" t="s">
        <v>221</v>
      </c>
      <c r="F65" t="s">
        <v>222</v>
      </c>
    </row>
    <row r="67" spans="2:6" ht="15.75">
      <c r="B67" s="43" t="s">
        <v>61</v>
      </c>
      <c r="F67" t="s">
        <v>3</v>
      </c>
    </row>
  </sheetData>
  <mergeCells count="8">
    <mergeCell ref="B48:F48"/>
    <mergeCell ref="B49:F49"/>
    <mergeCell ref="C52:D52"/>
    <mergeCell ref="C2:F2"/>
    <mergeCell ref="B4:F4"/>
    <mergeCell ref="B5:F5"/>
    <mergeCell ref="C8:D8"/>
    <mergeCell ref="C46:F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88"/>
  <sheetViews>
    <sheetView view="pageBreakPreview" topLeftCell="A40" zoomScale="115" zoomScaleSheetLayoutView="115" workbookViewId="0">
      <selection activeCell="B53" sqref="B53"/>
    </sheetView>
  </sheetViews>
  <sheetFormatPr defaultRowHeight="15"/>
  <cols>
    <col min="1" max="1" width="5.140625" customWidth="1"/>
    <col min="2" max="2" width="32.7109375" customWidth="1"/>
    <col min="3" max="3" width="6" bestFit="1" customWidth="1"/>
    <col min="5" max="5" width="10.140625" bestFit="1" customWidth="1"/>
    <col min="6" max="6" width="14.140625" customWidth="1"/>
    <col min="7" max="7" width="9.140625" customWidth="1"/>
  </cols>
  <sheetData>
    <row r="2" spans="1:7" ht="15.75">
      <c r="C2" s="448" t="s">
        <v>259</v>
      </c>
      <c r="D2" s="448"/>
      <c r="E2" s="448"/>
      <c r="F2" s="448"/>
    </row>
    <row r="4" spans="1:7" ht="15.75">
      <c r="B4" s="448" t="s">
        <v>273</v>
      </c>
      <c r="C4" s="448"/>
      <c r="D4" s="448"/>
      <c r="E4" s="448"/>
      <c r="F4" s="448"/>
    </row>
    <row r="5" spans="1:7" ht="15.75">
      <c r="B5" s="448" t="s">
        <v>271</v>
      </c>
      <c r="C5" s="448"/>
      <c r="D5" s="448"/>
      <c r="E5" s="448"/>
      <c r="F5" s="448"/>
    </row>
    <row r="6" spans="1:7" ht="15.75">
      <c r="B6" s="448" t="s">
        <v>272</v>
      </c>
      <c r="C6" s="448"/>
      <c r="D6" s="448"/>
      <c r="E6" s="448"/>
      <c r="F6" s="448"/>
    </row>
    <row r="7" spans="1:7">
      <c r="B7" s="449" t="s">
        <v>262</v>
      </c>
      <c r="C7" s="449"/>
      <c r="D7" s="449"/>
      <c r="E7" s="449"/>
      <c r="F7" s="449"/>
    </row>
    <row r="8" spans="1:7" ht="31.5" customHeight="1" thickBot="1">
      <c r="B8" s="249"/>
      <c r="C8" s="249"/>
      <c r="D8" s="249"/>
      <c r="E8" s="249"/>
      <c r="F8" s="249"/>
    </row>
    <row r="9" spans="1:7" ht="31.5" customHeight="1" thickBot="1">
      <c r="A9" s="15"/>
      <c r="B9" s="248"/>
      <c r="C9" s="387" t="s">
        <v>6</v>
      </c>
      <c r="D9" s="387"/>
      <c r="E9" s="248" t="s">
        <v>39</v>
      </c>
      <c r="F9" s="248" t="s">
        <v>38</v>
      </c>
      <c r="G9" s="42" t="s">
        <v>40</v>
      </c>
    </row>
    <row r="10" spans="1:7" ht="22.5" customHeight="1">
      <c r="A10" s="2"/>
      <c r="B10" s="17" t="s">
        <v>88</v>
      </c>
      <c r="C10" s="3"/>
      <c r="D10" s="3"/>
      <c r="E10" s="3"/>
      <c r="F10" s="14"/>
      <c r="G10" s="2"/>
    </row>
    <row r="11" spans="1:7">
      <c r="A11" s="2">
        <v>1</v>
      </c>
      <c r="B11" s="2" t="s">
        <v>64</v>
      </c>
      <c r="C11" s="5">
        <v>0.02</v>
      </c>
      <c r="D11" s="6" t="s">
        <v>12</v>
      </c>
      <c r="E11" s="7">
        <v>18333</v>
      </c>
      <c r="F11" s="85">
        <f>C11*E11</f>
        <v>366.66</v>
      </c>
      <c r="G11" s="2"/>
    </row>
    <row r="12" spans="1:7">
      <c r="A12" s="2">
        <v>2</v>
      </c>
      <c r="B12" s="2" t="s">
        <v>65</v>
      </c>
      <c r="C12" s="5">
        <v>18</v>
      </c>
      <c r="D12" s="6" t="s">
        <v>7</v>
      </c>
      <c r="E12" s="7">
        <v>1950</v>
      </c>
      <c r="F12" s="85">
        <f t="shared" ref="F12:F23" si="0">E12*C12</f>
        <v>35100</v>
      </c>
      <c r="G12" s="2"/>
    </row>
    <row r="13" spans="1:7">
      <c r="A13" s="2">
        <v>3</v>
      </c>
      <c r="B13" s="2" t="s">
        <v>68</v>
      </c>
      <c r="C13" s="5">
        <v>2</v>
      </c>
      <c r="D13" s="6" t="s">
        <v>14</v>
      </c>
      <c r="E13" s="7">
        <v>85</v>
      </c>
      <c r="F13" s="44">
        <f t="shared" si="0"/>
        <v>170</v>
      </c>
      <c r="G13" s="2"/>
    </row>
    <row r="14" spans="1:7">
      <c r="A14" s="2">
        <v>4</v>
      </c>
      <c r="B14" s="2" t="s">
        <v>69</v>
      </c>
      <c r="C14" s="5">
        <v>3</v>
      </c>
      <c r="D14" s="6" t="s">
        <v>9</v>
      </c>
      <c r="E14" s="7">
        <v>108.33</v>
      </c>
      <c r="F14" s="44">
        <f t="shared" si="0"/>
        <v>324.99</v>
      </c>
      <c r="G14" s="2"/>
    </row>
    <row r="15" spans="1:7">
      <c r="A15" s="2">
        <v>5</v>
      </c>
      <c r="B15" s="2" t="s">
        <v>70</v>
      </c>
      <c r="C15" s="5">
        <v>7</v>
      </c>
      <c r="D15" s="6" t="s">
        <v>14</v>
      </c>
      <c r="E15" s="7">
        <v>265</v>
      </c>
      <c r="F15" s="44">
        <f t="shared" si="0"/>
        <v>1855</v>
      </c>
      <c r="G15" s="2"/>
    </row>
    <row r="16" spans="1:7">
      <c r="A16" s="2">
        <v>6</v>
      </c>
      <c r="B16" s="2" t="s">
        <v>71</v>
      </c>
      <c r="C16" s="5">
        <v>120</v>
      </c>
      <c r="D16" s="6" t="s">
        <v>7</v>
      </c>
      <c r="E16" s="7">
        <v>14.43</v>
      </c>
      <c r="F16" s="44">
        <f t="shared" si="0"/>
        <v>1731.6</v>
      </c>
      <c r="G16" s="2"/>
    </row>
    <row r="17" spans="1:7">
      <c r="A17" s="2">
        <v>7</v>
      </c>
      <c r="B17" s="2" t="s">
        <v>72</v>
      </c>
      <c r="C17" s="5">
        <v>25</v>
      </c>
      <c r="D17" s="6" t="s">
        <v>16</v>
      </c>
      <c r="E17" s="7">
        <v>44.85</v>
      </c>
      <c r="F17" s="44">
        <f t="shared" si="0"/>
        <v>1121.25</v>
      </c>
      <c r="G17" s="2"/>
    </row>
    <row r="18" spans="1:7">
      <c r="A18" s="2">
        <v>8</v>
      </c>
      <c r="B18" s="2" t="s">
        <v>73</v>
      </c>
      <c r="C18" s="5">
        <v>15</v>
      </c>
      <c r="D18" s="6" t="s">
        <v>16</v>
      </c>
      <c r="E18" s="7">
        <v>47.2</v>
      </c>
      <c r="F18" s="44">
        <f t="shared" si="0"/>
        <v>708</v>
      </c>
      <c r="G18" s="2"/>
    </row>
    <row r="19" spans="1:7">
      <c r="A19" s="2">
        <v>9</v>
      </c>
      <c r="B19" s="2" t="s">
        <v>74</v>
      </c>
      <c r="C19" s="5">
        <v>10</v>
      </c>
      <c r="D19" s="6" t="s">
        <v>16</v>
      </c>
      <c r="E19" s="7">
        <v>39</v>
      </c>
      <c r="F19" s="44">
        <f t="shared" si="0"/>
        <v>390</v>
      </c>
      <c r="G19" s="2"/>
    </row>
    <row r="20" spans="1:7">
      <c r="A20" s="2">
        <v>10</v>
      </c>
      <c r="B20" s="2" t="s">
        <v>75</v>
      </c>
      <c r="C20" s="5">
        <v>5</v>
      </c>
      <c r="D20" s="6" t="s">
        <v>16</v>
      </c>
      <c r="E20" s="7">
        <v>38.4</v>
      </c>
      <c r="F20" s="44">
        <f t="shared" si="0"/>
        <v>192</v>
      </c>
      <c r="G20" s="2"/>
    </row>
    <row r="21" spans="1:7">
      <c r="A21" s="2">
        <v>11</v>
      </c>
      <c r="B21" s="2" t="s">
        <v>76</v>
      </c>
      <c r="C21" s="5">
        <v>23.3</v>
      </c>
      <c r="D21" s="6" t="s">
        <v>7</v>
      </c>
      <c r="E21" s="7">
        <v>23.25</v>
      </c>
      <c r="F21" s="44">
        <f t="shared" si="0"/>
        <v>541.72500000000002</v>
      </c>
      <c r="G21" s="2"/>
    </row>
    <row r="22" spans="1:7">
      <c r="A22" s="2">
        <v>12</v>
      </c>
      <c r="B22" s="2" t="s">
        <v>11</v>
      </c>
      <c r="C22" s="5">
        <v>2.1000000000000001E-2</v>
      </c>
      <c r="D22" s="6" t="s">
        <v>12</v>
      </c>
      <c r="E22" s="7">
        <v>24206.19</v>
      </c>
      <c r="F22" s="44">
        <f t="shared" si="0"/>
        <v>508.32999000000001</v>
      </c>
      <c r="G22" s="2"/>
    </row>
    <row r="23" spans="1:7">
      <c r="A23" s="2">
        <v>13</v>
      </c>
      <c r="B23" s="2" t="s">
        <v>25</v>
      </c>
      <c r="C23" s="5">
        <v>10</v>
      </c>
      <c r="D23" s="6" t="s">
        <v>14</v>
      </c>
      <c r="E23" s="7">
        <v>65.45</v>
      </c>
      <c r="F23" s="44">
        <f t="shared" si="0"/>
        <v>654.5</v>
      </c>
      <c r="G23" s="2"/>
    </row>
    <row r="24" spans="1:7">
      <c r="A24" s="2"/>
      <c r="B24" s="2"/>
      <c r="C24" s="5"/>
      <c r="D24" s="6"/>
      <c r="E24" s="7"/>
      <c r="F24" s="44"/>
      <c r="G24" s="2"/>
    </row>
    <row r="25" spans="1:7">
      <c r="A25" s="2"/>
      <c r="B25" s="2"/>
      <c r="C25" s="5"/>
      <c r="D25" s="6"/>
      <c r="E25" s="7"/>
      <c r="F25" s="44"/>
      <c r="G25" s="2"/>
    </row>
    <row r="26" spans="1:7">
      <c r="A26" s="2"/>
      <c r="B26" s="2"/>
      <c r="C26" s="5"/>
      <c r="D26" s="6"/>
      <c r="E26" s="7"/>
      <c r="F26" s="44"/>
      <c r="G26" s="2"/>
    </row>
    <row r="27" spans="1:7" ht="13.5" customHeight="1">
      <c r="A27" s="2"/>
      <c r="B27" s="2"/>
      <c r="C27" s="3"/>
      <c r="D27" s="3"/>
      <c r="E27" s="7"/>
      <c r="F27" s="45"/>
      <c r="G27" s="2"/>
    </row>
    <row r="28" spans="1:7" ht="31.5">
      <c r="A28" s="38"/>
      <c r="B28" s="74" t="s">
        <v>66</v>
      </c>
      <c r="C28" s="38"/>
      <c r="D28" s="38"/>
      <c r="E28" s="40"/>
      <c r="F28" s="59">
        <f>SUM(F11:F27)</f>
        <v>43664.054989999997</v>
      </c>
      <c r="G28" s="86">
        <v>43.66</v>
      </c>
    </row>
    <row r="29" spans="1:7" ht="31.5">
      <c r="A29" s="38"/>
      <c r="B29" s="16" t="s">
        <v>78</v>
      </c>
      <c r="C29" s="38"/>
      <c r="D29" s="38"/>
      <c r="E29" s="40"/>
      <c r="F29" s="59"/>
      <c r="G29" s="51"/>
    </row>
    <row r="30" spans="1:7" ht="15" customHeight="1">
      <c r="A30" s="62">
        <v>1</v>
      </c>
      <c r="B30" s="64" t="s">
        <v>79</v>
      </c>
      <c r="C30" s="62" t="s">
        <v>85</v>
      </c>
      <c r="D30" s="2">
        <v>3</v>
      </c>
      <c r="E30" s="80">
        <v>300</v>
      </c>
      <c r="F30" s="68">
        <f>E30*D30</f>
        <v>900</v>
      </c>
      <c r="G30" s="2"/>
    </row>
    <row r="31" spans="1:7" ht="15" customHeight="1">
      <c r="A31" s="62">
        <v>2</v>
      </c>
      <c r="B31" s="64" t="s">
        <v>80</v>
      </c>
      <c r="C31" s="62" t="s">
        <v>85</v>
      </c>
      <c r="D31" s="2">
        <v>4</v>
      </c>
      <c r="E31" s="80">
        <v>400</v>
      </c>
      <c r="F31" s="68">
        <f t="shared" ref="F31:F35" si="1">E31*D31</f>
        <v>1600</v>
      </c>
      <c r="G31" s="2"/>
    </row>
    <row r="32" spans="1:7" ht="15" customHeight="1">
      <c r="A32" s="67">
        <v>3</v>
      </c>
      <c r="B32" s="65" t="s">
        <v>81</v>
      </c>
      <c r="C32" s="67" t="s">
        <v>85</v>
      </c>
      <c r="D32" s="2">
        <v>6</v>
      </c>
      <c r="E32" s="84">
        <v>700</v>
      </c>
      <c r="F32" s="68">
        <f t="shared" si="1"/>
        <v>4200</v>
      </c>
      <c r="G32" s="2"/>
    </row>
    <row r="33" spans="1:7" ht="15" customHeight="1">
      <c r="A33" s="62">
        <v>4</v>
      </c>
      <c r="B33" s="66" t="s">
        <v>82</v>
      </c>
      <c r="C33" s="62" t="s">
        <v>85</v>
      </c>
      <c r="D33" s="2">
        <v>15</v>
      </c>
      <c r="E33" s="80">
        <v>400</v>
      </c>
      <c r="F33" s="68">
        <f t="shared" si="1"/>
        <v>6000</v>
      </c>
      <c r="G33" s="2"/>
    </row>
    <row r="34" spans="1:7" ht="15" customHeight="1">
      <c r="A34" s="62">
        <v>5</v>
      </c>
      <c r="B34" s="65" t="s">
        <v>83</v>
      </c>
      <c r="C34" s="62" t="s">
        <v>85</v>
      </c>
      <c r="D34" s="2">
        <v>18</v>
      </c>
      <c r="E34" s="80">
        <v>350</v>
      </c>
      <c r="F34" s="68">
        <f t="shared" si="1"/>
        <v>6300</v>
      </c>
      <c r="G34" s="2"/>
    </row>
    <row r="35" spans="1:7" ht="21.75" customHeight="1">
      <c r="A35" s="62">
        <v>6</v>
      </c>
      <c r="B35" s="64" t="s">
        <v>84</v>
      </c>
      <c r="C35" s="62" t="s">
        <v>85</v>
      </c>
      <c r="D35" s="2">
        <v>5</v>
      </c>
      <c r="E35" s="80">
        <v>350</v>
      </c>
      <c r="F35" s="68">
        <f t="shared" si="1"/>
        <v>1750</v>
      </c>
      <c r="G35" s="2"/>
    </row>
    <row r="36" spans="1:7">
      <c r="A36" s="2"/>
      <c r="B36" s="9"/>
      <c r="C36" s="2"/>
      <c r="D36" s="2"/>
      <c r="E36" s="83"/>
      <c r="F36" s="2"/>
      <c r="G36" s="2"/>
    </row>
    <row r="37" spans="1:7">
      <c r="A37" s="2"/>
      <c r="B37" s="9"/>
      <c r="C37" s="2"/>
      <c r="D37" s="2"/>
      <c r="E37" s="2"/>
      <c r="F37" s="2"/>
      <c r="G37" s="2"/>
    </row>
    <row r="38" spans="1:7" ht="23.25" customHeight="1">
      <c r="A38" s="35"/>
      <c r="B38" s="36" t="s">
        <v>89</v>
      </c>
      <c r="C38" s="35"/>
      <c r="D38" s="35"/>
      <c r="E38" s="35"/>
      <c r="F38" s="18">
        <f>SUM(F30:F37)</f>
        <v>20750</v>
      </c>
      <c r="G38" s="35">
        <v>20.75</v>
      </c>
    </row>
    <row r="39" spans="1:7" ht="23.25" customHeight="1" thickBot="1">
      <c r="A39" s="78"/>
      <c r="B39" s="75"/>
      <c r="C39" s="76"/>
      <c r="D39" s="76"/>
      <c r="E39" s="76"/>
      <c r="F39" s="77"/>
      <c r="G39" s="79"/>
    </row>
    <row r="40" spans="1:7" ht="36" customHeight="1" thickBot="1">
      <c r="A40" s="54"/>
      <c r="B40" s="55" t="s">
        <v>77</v>
      </c>
      <c r="C40" s="56"/>
      <c r="D40" s="56"/>
      <c r="E40" s="56"/>
      <c r="F40" s="57">
        <f>F28+F38</f>
        <v>64414.054989999997</v>
      </c>
      <c r="G40" s="87">
        <v>64.41</v>
      </c>
    </row>
    <row r="41" spans="1:7" ht="18.75">
      <c r="F41" s="53"/>
    </row>
    <row r="42" spans="1:7">
      <c r="B42" t="s">
        <v>221</v>
      </c>
      <c r="F42" t="s">
        <v>222</v>
      </c>
    </row>
    <row r="44" spans="1:7" ht="15.75">
      <c r="B44" s="43" t="s">
        <v>61</v>
      </c>
      <c r="F44" t="s">
        <v>3</v>
      </c>
    </row>
    <row r="46" spans="1:7" ht="15.75">
      <c r="C46" s="448" t="s">
        <v>259</v>
      </c>
      <c r="D46" s="448"/>
      <c r="E46" s="448"/>
      <c r="F46" s="448"/>
    </row>
    <row r="48" spans="1:7" ht="15.75">
      <c r="A48" s="448" t="s">
        <v>279</v>
      </c>
      <c r="B48" s="448"/>
      <c r="C48" s="448"/>
      <c r="D48" s="448"/>
      <c r="E48" s="448"/>
      <c r="F48" s="448"/>
      <c r="G48" s="448"/>
    </row>
    <row r="49" spans="1:7" ht="15.75">
      <c r="B49" s="448" t="s">
        <v>278</v>
      </c>
      <c r="C49" s="448"/>
      <c r="D49" s="448"/>
      <c r="E49" s="448"/>
      <c r="F49" s="448"/>
    </row>
    <row r="50" spans="1:7" ht="15.75">
      <c r="B50" s="448" t="s">
        <v>272</v>
      </c>
      <c r="C50" s="448"/>
      <c r="D50" s="448"/>
      <c r="E50" s="448"/>
      <c r="F50" s="448"/>
    </row>
    <row r="51" spans="1:7">
      <c r="A51" s="449" t="s">
        <v>280</v>
      </c>
      <c r="B51" s="449"/>
      <c r="C51" s="449"/>
      <c r="D51" s="449"/>
      <c r="E51" s="449"/>
      <c r="F51" s="449"/>
      <c r="G51" s="449"/>
    </row>
    <row r="52" spans="1:7" ht="16.5" thickBot="1">
      <c r="B52" s="259"/>
      <c r="C52" s="259"/>
      <c r="D52" s="259"/>
      <c r="E52" s="259"/>
      <c r="F52" s="259"/>
    </row>
    <row r="53" spans="1:7" ht="30.75" thickBot="1">
      <c r="A53" s="15"/>
      <c r="B53" s="258"/>
      <c r="C53" s="387" t="s">
        <v>6</v>
      </c>
      <c r="D53" s="387"/>
      <c r="E53" s="258" t="s">
        <v>39</v>
      </c>
      <c r="F53" s="258" t="s">
        <v>38</v>
      </c>
      <c r="G53" s="42" t="s">
        <v>40</v>
      </c>
    </row>
    <row r="54" spans="1:7" ht="15.75">
      <c r="A54" s="2"/>
      <c r="B54" s="17" t="s">
        <v>88</v>
      </c>
      <c r="C54" s="3"/>
      <c r="D54" s="3"/>
      <c r="E54" s="3"/>
      <c r="F54" s="14"/>
      <c r="G54" s="2"/>
    </row>
    <row r="55" spans="1:7">
      <c r="A55" s="2">
        <v>1</v>
      </c>
      <c r="B55" s="2" t="s">
        <v>64</v>
      </c>
      <c r="C55" s="5">
        <v>0.02</v>
      </c>
      <c r="D55" s="6" t="s">
        <v>12</v>
      </c>
      <c r="E55" s="7">
        <v>18333</v>
      </c>
      <c r="F55" s="85">
        <f>C55*E55</f>
        <v>366.66</v>
      </c>
      <c r="G55" s="2"/>
    </row>
    <row r="56" spans="1:7">
      <c r="A56" s="2">
        <v>2</v>
      </c>
      <c r="B56" s="2" t="s">
        <v>65</v>
      </c>
      <c r="C56" s="5">
        <v>18</v>
      </c>
      <c r="D56" s="6" t="s">
        <v>7</v>
      </c>
      <c r="E56" s="7">
        <v>1950</v>
      </c>
      <c r="F56" s="85">
        <f t="shared" ref="F56:F67" si="2">E56*C56</f>
        <v>35100</v>
      </c>
      <c r="G56" s="2"/>
    </row>
    <row r="57" spans="1:7">
      <c r="A57" s="2">
        <v>3</v>
      </c>
      <c r="B57" s="2" t="s">
        <v>68</v>
      </c>
      <c r="C57" s="5">
        <v>2</v>
      </c>
      <c r="D57" s="6" t="s">
        <v>14</v>
      </c>
      <c r="E57" s="7">
        <v>85</v>
      </c>
      <c r="F57" s="44">
        <f t="shared" si="2"/>
        <v>170</v>
      </c>
      <c r="G57" s="2"/>
    </row>
    <row r="58" spans="1:7">
      <c r="A58" s="2">
        <v>4</v>
      </c>
      <c r="B58" s="2" t="s">
        <v>69</v>
      </c>
      <c r="C58" s="5">
        <v>3</v>
      </c>
      <c r="D58" s="6" t="s">
        <v>9</v>
      </c>
      <c r="E58" s="7">
        <v>108.33</v>
      </c>
      <c r="F58" s="44">
        <f t="shared" si="2"/>
        <v>324.99</v>
      </c>
      <c r="G58" s="2"/>
    </row>
    <row r="59" spans="1:7">
      <c r="A59" s="2">
        <v>5</v>
      </c>
      <c r="B59" s="2" t="s">
        <v>70</v>
      </c>
      <c r="C59" s="5">
        <v>7</v>
      </c>
      <c r="D59" s="6" t="s">
        <v>14</v>
      </c>
      <c r="E59" s="7">
        <v>265</v>
      </c>
      <c r="F59" s="44">
        <f t="shared" si="2"/>
        <v>1855</v>
      </c>
      <c r="G59" s="2"/>
    </row>
    <row r="60" spans="1:7">
      <c r="A60" s="2">
        <v>6</v>
      </c>
      <c r="B60" s="2" t="s">
        <v>71</v>
      </c>
      <c r="C60" s="5">
        <v>120</v>
      </c>
      <c r="D60" s="6" t="s">
        <v>7</v>
      </c>
      <c r="E60" s="7">
        <v>14.43</v>
      </c>
      <c r="F60" s="44">
        <f t="shared" si="2"/>
        <v>1731.6</v>
      </c>
      <c r="G60" s="2"/>
    </row>
    <row r="61" spans="1:7">
      <c r="A61" s="2">
        <v>7</v>
      </c>
      <c r="B61" s="2" t="s">
        <v>72</v>
      </c>
      <c r="C61" s="5">
        <v>25</v>
      </c>
      <c r="D61" s="6" t="s">
        <v>16</v>
      </c>
      <c r="E61" s="7">
        <v>44.85</v>
      </c>
      <c r="F61" s="44">
        <f t="shared" si="2"/>
        <v>1121.25</v>
      </c>
      <c r="G61" s="2"/>
    </row>
    <row r="62" spans="1:7">
      <c r="A62" s="2">
        <v>8</v>
      </c>
      <c r="B62" s="2" t="s">
        <v>73</v>
      </c>
      <c r="C62" s="5">
        <v>15</v>
      </c>
      <c r="D62" s="6" t="s">
        <v>16</v>
      </c>
      <c r="E62" s="7">
        <v>47.2</v>
      </c>
      <c r="F62" s="44">
        <f t="shared" si="2"/>
        <v>708</v>
      </c>
      <c r="G62" s="2"/>
    </row>
    <row r="63" spans="1:7">
      <c r="A63" s="2">
        <v>9</v>
      </c>
      <c r="B63" s="2" t="s">
        <v>74</v>
      </c>
      <c r="C63" s="5">
        <v>10</v>
      </c>
      <c r="D63" s="6" t="s">
        <v>16</v>
      </c>
      <c r="E63" s="7">
        <v>39</v>
      </c>
      <c r="F63" s="44">
        <f t="shared" si="2"/>
        <v>390</v>
      </c>
      <c r="G63" s="2"/>
    </row>
    <row r="64" spans="1:7">
      <c r="A64" s="2">
        <v>10</v>
      </c>
      <c r="B64" s="2" t="s">
        <v>75</v>
      </c>
      <c r="C64" s="5">
        <v>5</v>
      </c>
      <c r="D64" s="6" t="s">
        <v>16</v>
      </c>
      <c r="E64" s="7">
        <v>38.4</v>
      </c>
      <c r="F64" s="44">
        <f t="shared" si="2"/>
        <v>192</v>
      </c>
      <c r="G64" s="2"/>
    </row>
    <row r="65" spans="1:7">
      <c r="A65" s="2">
        <v>11</v>
      </c>
      <c r="B65" s="2" t="s">
        <v>76</v>
      </c>
      <c r="C65" s="5">
        <v>23.3</v>
      </c>
      <c r="D65" s="6" t="s">
        <v>7</v>
      </c>
      <c r="E65" s="7">
        <v>23.25</v>
      </c>
      <c r="F65" s="44">
        <f t="shared" si="2"/>
        <v>541.72500000000002</v>
      </c>
      <c r="G65" s="2"/>
    </row>
    <row r="66" spans="1:7">
      <c r="A66" s="2">
        <v>12</v>
      </c>
      <c r="B66" s="2" t="s">
        <v>11</v>
      </c>
      <c r="C66" s="5">
        <v>2.1000000000000001E-2</v>
      </c>
      <c r="D66" s="6" t="s">
        <v>12</v>
      </c>
      <c r="E66" s="7">
        <v>24206.19</v>
      </c>
      <c r="F66" s="44">
        <f t="shared" si="2"/>
        <v>508.32999000000001</v>
      </c>
      <c r="G66" s="2"/>
    </row>
    <row r="67" spans="1:7">
      <c r="A67" s="2">
        <v>13</v>
      </c>
      <c r="B67" s="2" t="s">
        <v>25</v>
      </c>
      <c r="C67" s="5">
        <v>10</v>
      </c>
      <c r="D67" s="6" t="s">
        <v>14</v>
      </c>
      <c r="E67" s="7">
        <v>65.45</v>
      </c>
      <c r="F67" s="44">
        <f t="shared" si="2"/>
        <v>654.5</v>
      </c>
      <c r="G67" s="2"/>
    </row>
    <row r="68" spans="1:7">
      <c r="A68" s="2"/>
      <c r="B68" s="2"/>
      <c r="C68" s="5"/>
      <c r="D68" s="6"/>
      <c r="E68" s="7"/>
      <c r="F68" s="44"/>
      <c r="G68" s="2"/>
    </row>
    <row r="69" spans="1:7">
      <c r="A69" s="2"/>
      <c r="B69" s="2"/>
      <c r="C69" s="5"/>
      <c r="D69" s="6"/>
      <c r="E69" s="7"/>
      <c r="F69" s="44"/>
      <c r="G69" s="2"/>
    </row>
    <row r="70" spans="1:7">
      <c r="A70" s="2"/>
      <c r="B70" s="2"/>
      <c r="C70" s="5"/>
      <c r="D70" s="6"/>
      <c r="E70" s="7"/>
      <c r="F70" s="44"/>
      <c r="G70" s="2"/>
    </row>
    <row r="71" spans="1:7">
      <c r="A71" s="2"/>
      <c r="B71" s="2"/>
      <c r="C71" s="3"/>
      <c r="D71" s="3"/>
      <c r="E71" s="7"/>
      <c r="F71" s="45"/>
      <c r="G71" s="2"/>
    </row>
    <row r="72" spans="1:7" ht="31.5">
      <c r="A72" s="38"/>
      <c r="B72" s="74" t="s">
        <v>66</v>
      </c>
      <c r="C72" s="38"/>
      <c r="D72" s="38"/>
      <c r="E72" s="40"/>
      <c r="F72" s="59">
        <f>SUM(F55:F71)</f>
        <v>43664.054989999997</v>
      </c>
      <c r="G72" s="86">
        <v>43.66</v>
      </c>
    </row>
    <row r="73" spans="1:7" ht="31.5">
      <c r="A73" s="38"/>
      <c r="B73" s="16" t="s">
        <v>78</v>
      </c>
      <c r="C73" s="38"/>
      <c r="D73" s="38"/>
      <c r="E73" s="40"/>
      <c r="F73" s="59"/>
      <c r="G73" s="51"/>
    </row>
    <row r="74" spans="1:7">
      <c r="A74" s="62">
        <v>1</v>
      </c>
      <c r="B74" s="64" t="s">
        <v>79</v>
      </c>
      <c r="C74" s="62" t="s">
        <v>85</v>
      </c>
      <c r="D74" s="2">
        <v>3</v>
      </c>
      <c r="E74" s="80">
        <v>300</v>
      </c>
      <c r="F74" s="68">
        <f>E74*D74</f>
        <v>900</v>
      </c>
      <c r="G74" s="2"/>
    </row>
    <row r="75" spans="1:7">
      <c r="A75" s="62">
        <v>2</v>
      </c>
      <c r="B75" s="64" t="s">
        <v>80</v>
      </c>
      <c r="C75" s="62" t="s">
        <v>85</v>
      </c>
      <c r="D75" s="2">
        <v>4</v>
      </c>
      <c r="E75" s="80">
        <v>400</v>
      </c>
      <c r="F75" s="68">
        <f t="shared" ref="F75:F79" si="3">E75*D75</f>
        <v>1600</v>
      </c>
      <c r="G75" s="2"/>
    </row>
    <row r="76" spans="1:7" ht="15.75">
      <c r="A76" s="67">
        <v>3</v>
      </c>
      <c r="B76" s="65" t="s">
        <v>81</v>
      </c>
      <c r="C76" s="67" t="s">
        <v>85</v>
      </c>
      <c r="D76" s="2">
        <v>6</v>
      </c>
      <c r="E76" s="84">
        <v>700</v>
      </c>
      <c r="F76" s="68">
        <f t="shared" si="3"/>
        <v>4200</v>
      </c>
      <c r="G76" s="2"/>
    </row>
    <row r="77" spans="1:7">
      <c r="A77" s="62">
        <v>4</v>
      </c>
      <c r="B77" s="66" t="s">
        <v>82</v>
      </c>
      <c r="C77" s="62" t="s">
        <v>85</v>
      </c>
      <c r="D77" s="2">
        <v>15</v>
      </c>
      <c r="E77" s="80">
        <v>400</v>
      </c>
      <c r="F77" s="68">
        <f t="shared" si="3"/>
        <v>6000</v>
      </c>
      <c r="G77" s="2"/>
    </row>
    <row r="78" spans="1:7" ht="15.75">
      <c r="A78" s="62">
        <v>5</v>
      </c>
      <c r="B78" s="65" t="s">
        <v>83</v>
      </c>
      <c r="C78" s="62" t="s">
        <v>85</v>
      </c>
      <c r="D78" s="2">
        <v>18</v>
      </c>
      <c r="E78" s="80">
        <v>350</v>
      </c>
      <c r="F78" s="68">
        <f t="shared" si="3"/>
        <v>6300</v>
      </c>
      <c r="G78" s="2"/>
    </row>
    <row r="79" spans="1:7">
      <c r="A79" s="62">
        <v>6</v>
      </c>
      <c r="B79" s="64" t="s">
        <v>84</v>
      </c>
      <c r="C79" s="62" t="s">
        <v>85</v>
      </c>
      <c r="D79" s="2">
        <v>5</v>
      </c>
      <c r="E79" s="80">
        <v>350</v>
      </c>
      <c r="F79" s="68">
        <f t="shared" si="3"/>
        <v>1750</v>
      </c>
      <c r="G79" s="2"/>
    </row>
    <row r="80" spans="1:7">
      <c r="A80" s="2"/>
      <c r="B80" s="9"/>
      <c r="C80" s="2"/>
      <c r="D80" s="2"/>
      <c r="E80" s="83"/>
      <c r="F80" s="2"/>
      <c r="G80" s="2"/>
    </row>
    <row r="81" spans="1:7">
      <c r="A81" s="2"/>
      <c r="B81" s="9"/>
      <c r="C81" s="2"/>
      <c r="D81" s="2"/>
      <c r="E81" s="2"/>
      <c r="F81" s="2"/>
      <c r="G81" s="2"/>
    </row>
    <row r="82" spans="1:7" ht="15.75">
      <c r="A82" s="35"/>
      <c r="B82" s="36" t="s">
        <v>89</v>
      </c>
      <c r="C82" s="35"/>
      <c r="D82" s="35"/>
      <c r="E82" s="35"/>
      <c r="F82" s="18">
        <f>SUM(F74:F81)</f>
        <v>20750</v>
      </c>
      <c r="G82" s="35">
        <v>20.75</v>
      </c>
    </row>
    <row r="83" spans="1:7" ht="16.5" thickBot="1">
      <c r="A83" s="78"/>
      <c r="B83" s="75"/>
      <c r="C83" s="76"/>
      <c r="D83" s="76"/>
      <c r="E83" s="76"/>
      <c r="F83" s="77"/>
      <c r="G83" s="79"/>
    </row>
    <row r="84" spans="1:7" ht="57" thickBot="1">
      <c r="A84" s="54"/>
      <c r="B84" s="55" t="s">
        <v>77</v>
      </c>
      <c r="C84" s="56"/>
      <c r="D84" s="56"/>
      <c r="E84" s="56"/>
      <c r="F84" s="57">
        <f>F72+F82</f>
        <v>64414.054989999997</v>
      </c>
      <c r="G84" s="87">
        <v>64.41</v>
      </c>
    </row>
    <row r="85" spans="1:7" ht="18.75">
      <c r="F85" s="53"/>
    </row>
    <row r="86" spans="1:7">
      <c r="B86" t="s">
        <v>221</v>
      </c>
      <c r="F86" t="s">
        <v>222</v>
      </c>
    </row>
    <row r="88" spans="1:7" ht="15.75">
      <c r="B88" s="43" t="s">
        <v>61</v>
      </c>
      <c r="F88" t="s">
        <v>3</v>
      </c>
    </row>
  </sheetData>
  <mergeCells count="12">
    <mergeCell ref="C9:D9"/>
    <mergeCell ref="C2:F2"/>
    <mergeCell ref="B4:F4"/>
    <mergeCell ref="B5:F5"/>
    <mergeCell ref="B6:F6"/>
    <mergeCell ref="B7:F7"/>
    <mergeCell ref="C53:D53"/>
    <mergeCell ref="A48:G48"/>
    <mergeCell ref="A51:G51"/>
    <mergeCell ref="C46:F46"/>
    <mergeCell ref="B49:F49"/>
    <mergeCell ref="B50:F50"/>
  </mergeCells>
  <pageMargins left="0.7" right="0.7" top="0.75" bottom="0.75" header="0.3" footer="0.3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3"/>
  <sheetViews>
    <sheetView topLeftCell="A7" workbookViewId="0">
      <selection activeCell="P94" sqref="P94"/>
    </sheetView>
  </sheetViews>
  <sheetFormatPr defaultRowHeight="15"/>
  <cols>
    <col min="4" max="4" width="20.28515625" customWidth="1"/>
  </cols>
  <sheetData>
    <row r="1" spans="1:8">
      <c r="A1" s="468" t="s">
        <v>333</v>
      </c>
      <c r="B1" s="468"/>
      <c r="C1" s="468"/>
      <c r="D1" s="503"/>
      <c r="E1" s="503"/>
      <c r="F1" s="503"/>
      <c r="G1" s="503"/>
      <c r="H1" s="349"/>
    </row>
    <row r="2" spans="1:8">
      <c r="A2" s="468" t="s">
        <v>333</v>
      </c>
      <c r="B2" s="468"/>
      <c r="C2" s="468"/>
      <c r="D2" s="468" t="s">
        <v>333</v>
      </c>
      <c r="E2" s="468"/>
      <c r="F2" s="468"/>
      <c r="G2" s="468"/>
      <c r="H2" s="349"/>
    </row>
    <row r="3" spans="1:8">
      <c r="A3" s="468" t="s">
        <v>333</v>
      </c>
      <c r="B3" s="468"/>
      <c r="C3" s="468"/>
      <c r="D3" s="502" t="s">
        <v>333</v>
      </c>
      <c r="E3" s="502"/>
      <c r="F3" s="502"/>
      <c r="G3" s="502"/>
      <c r="H3" s="349"/>
    </row>
    <row r="4" spans="1:8" ht="15" customHeight="1">
      <c r="A4" s="468"/>
      <c r="B4" s="468"/>
      <c r="C4" s="468"/>
      <c r="D4" s="501" t="s">
        <v>334</v>
      </c>
      <c r="E4" s="501"/>
      <c r="F4" s="501"/>
      <c r="G4" s="501"/>
      <c r="H4" s="349"/>
    </row>
    <row r="5" spans="1:8">
      <c r="A5" s="468" t="s">
        <v>333</v>
      </c>
      <c r="B5" s="468"/>
      <c r="C5" s="468"/>
      <c r="D5" s="502" t="s">
        <v>333</v>
      </c>
      <c r="E5" s="502"/>
      <c r="F5" s="502"/>
      <c r="G5" s="502"/>
      <c r="H5" s="349"/>
    </row>
    <row r="6" spans="1:8" ht="25.5" customHeight="1">
      <c r="A6" s="468" t="s">
        <v>333</v>
      </c>
      <c r="B6" s="468"/>
      <c r="C6" s="468"/>
      <c r="D6" s="501" t="s">
        <v>335</v>
      </c>
      <c r="E6" s="501"/>
      <c r="F6" s="501"/>
      <c r="G6" s="501"/>
      <c r="H6" s="349"/>
    </row>
    <row r="7" spans="1:8">
      <c r="A7" s="468" t="s">
        <v>333</v>
      </c>
      <c r="B7" s="468"/>
      <c r="C7" s="468"/>
      <c r="D7" s="501"/>
      <c r="E7" s="501"/>
      <c r="F7" s="501"/>
      <c r="G7" s="501"/>
      <c r="H7" s="349"/>
    </row>
    <row r="8" spans="1:8" ht="15" customHeight="1">
      <c r="A8" s="468" t="s">
        <v>333</v>
      </c>
      <c r="B8" s="468"/>
      <c r="C8" s="468"/>
      <c r="D8" s="501" t="s">
        <v>336</v>
      </c>
      <c r="E8" s="501"/>
      <c r="F8" s="501"/>
      <c r="G8" s="501"/>
      <c r="H8" s="349"/>
    </row>
    <row r="9" spans="1:8">
      <c r="A9" s="468" t="s">
        <v>333</v>
      </c>
      <c r="B9" s="468"/>
      <c r="C9" s="468"/>
      <c r="D9" s="501"/>
      <c r="E9" s="501"/>
      <c r="F9" s="501"/>
      <c r="G9" s="501"/>
      <c r="H9" s="349"/>
    </row>
    <row r="10" spans="1:8">
      <c r="A10" s="468" t="s">
        <v>333</v>
      </c>
      <c r="B10" s="468"/>
      <c r="C10" s="468"/>
      <c r="D10" s="497"/>
      <c r="E10" s="497"/>
      <c r="F10" s="497"/>
      <c r="G10" s="497"/>
      <c r="H10" s="349"/>
    </row>
    <row r="11" spans="1:8" ht="25.5" customHeight="1">
      <c r="A11" s="500" t="s">
        <v>333</v>
      </c>
      <c r="B11" s="500"/>
      <c r="C11" s="500"/>
      <c r="D11" s="499" t="s">
        <v>453</v>
      </c>
      <c r="E11" s="499"/>
      <c r="F11" s="499"/>
      <c r="G11" s="499"/>
      <c r="H11" s="349"/>
    </row>
    <row r="12" spans="1:8">
      <c r="A12" s="500" t="s">
        <v>333</v>
      </c>
      <c r="B12" s="500"/>
      <c r="C12" s="500"/>
      <c r="D12" s="497" t="s">
        <v>333</v>
      </c>
      <c r="E12" s="497"/>
      <c r="F12" s="497"/>
      <c r="G12" s="497"/>
      <c r="H12" s="349"/>
    </row>
    <row r="13" spans="1:8">
      <c r="A13" s="500" t="s">
        <v>333</v>
      </c>
      <c r="B13" s="500"/>
      <c r="C13" s="500"/>
      <c r="D13" s="497" t="s">
        <v>333</v>
      </c>
      <c r="E13" s="497"/>
      <c r="F13" s="497"/>
      <c r="G13" s="497"/>
      <c r="H13" s="349"/>
    </row>
    <row r="14" spans="1:8" ht="15.75" customHeight="1">
      <c r="A14" s="498" t="s">
        <v>337</v>
      </c>
      <c r="B14" s="498"/>
      <c r="C14" s="498"/>
      <c r="D14" s="498"/>
      <c r="E14" s="498"/>
      <c r="F14" s="498"/>
      <c r="G14" s="498"/>
      <c r="H14" s="349"/>
    </row>
    <row r="15" spans="1:8">
      <c r="A15" s="468"/>
      <c r="B15" s="468"/>
      <c r="C15" s="468"/>
      <c r="D15" s="497" t="s">
        <v>333</v>
      </c>
      <c r="E15" s="497"/>
      <c r="F15" s="497"/>
      <c r="G15" s="497"/>
      <c r="H15" s="349"/>
    </row>
    <row r="16" spans="1:8" ht="38.25" customHeight="1">
      <c r="A16" s="499" t="s">
        <v>454</v>
      </c>
      <c r="B16" s="499"/>
      <c r="C16" s="499"/>
      <c r="D16" s="499"/>
      <c r="E16" s="499"/>
      <c r="F16" s="499"/>
      <c r="G16" s="499"/>
      <c r="H16" s="349"/>
    </row>
    <row r="17" spans="1:8">
      <c r="A17" s="468" t="s">
        <v>333</v>
      </c>
      <c r="B17" s="468"/>
      <c r="C17" s="468"/>
      <c r="D17" s="497" t="s">
        <v>333</v>
      </c>
      <c r="E17" s="497"/>
      <c r="F17" s="497"/>
      <c r="G17" s="497"/>
      <c r="H17" s="349"/>
    </row>
    <row r="18" spans="1:8" ht="15" customHeight="1">
      <c r="A18" s="463" t="s">
        <v>338</v>
      </c>
      <c r="B18" s="463"/>
      <c r="C18" s="463"/>
      <c r="D18" s="463"/>
      <c r="E18" s="463"/>
      <c r="F18" s="463"/>
      <c r="G18" s="463"/>
      <c r="H18" s="349"/>
    </row>
    <row r="19" spans="1:8">
      <c r="A19" s="468"/>
      <c r="B19" s="468"/>
      <c r="C19" s="468"/>
      <c r="D19" s="497" t="s">
        <v>333</v>
      </c>
      <c r="E19" s="497"/>
      <c r="F19" s="497"/>
      <c r="G19" s="497"/>
      <c r="H19" s="349"/>
    </row>
    <row r="20" spans="1:8" ht="15.75" customHeight="1" thickBot="1">
      <c r="A20" s="463" t="s">
        <v>339</v>
      </c>
      <c r="B20" s="463"/>
      <c r="C20" s="463"/>
      <c r="D20" s="463"/>
      <c r="E20" s="463"/>
      <c r="F20" s="463"/>
      <c r="G20" s="463"/>
      <c r="H20" s="350"/>
    </row>
    <row r="21" spans="1:8" ht="15.75" customHeight="1" thickTop="1">
      <c r="A21" s="450"/>
      <c r="B21" s="351" t="s">
        <v>340</v>
      </c>
      <c r="C21" s="486"/>
      <c r="D21" s="487"/>
      <c r="E21" s="353" t="s">
        <v>343</v>
      </c>
      <c r="F21" s="490" t="s">
        <v>345</v>
      </c>
      <c r="G21" s="486" t="s">
        <v>346</v>
      </c>
      <c r="H21" s="492"/>
    </row>
    <row r="22" spans="1:8" ht="26.25" customHeight="1" thickBot="1">
      <c r="A22" s="450"/>
      <c r="B22" s="352" t="s">
        <v>341</v>
      </c>
      <c r="C22" s="488" t="s">
        <v>342</v>
      </c>
      <c r="D22" s="489"/>
      <c r="E22" s="354" t="s">
        <v>344</v>
      </c>
      <c r="F22" s="491"/>
      <c r="G22" s="488"/>
      <c r="H22" s="493"/>
    </row>
    <row r="23" spans="1:8" ht="15.75" thickBot="1">
      <c r="A23" s="349"/>
      <c r="B23" s="355">
        <v>1</v>
      </c>
      <c r="C23" s="494">
        <v>2</v>
      </c>
      <c r="D23" s="495"/>
      <c r="E23" s="356">
        <v>3</v>
      </c>
      <c r="F23" s="357">
        <v>4</v>
      </c>
      <c r="G23" s="494">
        <v>5</v>
      </c>
      <c r="H23" s="496"/>
    </row>
    <row r="24" spans="1:8" ht="25.5" customHeight="1">
      <c r="A24" s="349"/>
      <c r="B24" s="358" t="s">
        <v>333</v>
      </c>
      <c r="C24" s="477" t="s">
        <v>347</v>
      </c>
      <c r="D24" s="478"/>
      <c r="E24" s="359" t="s">
        <v>333</v>
      </c>
      <c r="F24" s="359" t="s">
        <v>333</v>
      </c>
      <c r="G24" s="475" t="s">
        <v>333</v>
      </c>
      <c r="H24" s="476"/>
    </row>
    <row r="25" spans="1:8" ht="38.25" customHeight="1">
      <c r="A25" s="349"/>
      <c r="B25" s="367">
        <v>1</v>
      </c>
      <c r="C25" s="484" t="s">
        <v>348</v>
      </c>
      <c r="D25" s="484"/>
      <c r="E25" s="367" t="s">
        <v>455</v>
      </c>
      <c r="F25" s="367"/>
      <c r="G25" s="485" t="s">
        <v>333</v>
      </c>
      <c r="H25" s="485"/>
    </row>
    <row r="26" spans="1:8" ht="51" customHeight="1">
      <c r="A26" s="349"/>
      <c r="B26" s="367">
        <v>2</v>
      </c>
      <c r="C26" s="484" t="s">
        <v>350</v>
      </c>
      <c r="D26" s="484"/>
      <c r="E26" s="367" t="s">
        <v>349</v>
      </c>
      <c r="F26" s="367"/>
      <c r="G26" s="485" t="s">
        <v>333</v>
      </c>
      <c r="H26" s="485"/>
    </row>
    <row r="27" spans="1:8" ht="51" customHeight="1">
      <c r="A27" s="450"/>
      <c r="B27" s="459">
        <v>3</v>
      </c>
      <c r="C27" s="453" t="s">
        <v>351</v>
      </c>
      <c r="D27" s="454"/>
      <c r="E27" s="483" t="s">
        <v>355</v>
      </c>
      <c r="F27" s="483"/>
      <c r="G27" s="466" t="s">
        <v>333</v>
      </c>
      <c r="H27" s="467"/>
    </row>
    <row r="28" spans="1:8" ht="38.25" customHeight="1">
      <c r="A28" s="450"/>
      <c r="B28" s="459"/>
      <c r="C28" s="453" t="s">
        <v>352</v>
      </c>
      <c r="D28" s="454"/>
      <c r="E28" s="483"/>
      <c r="F28" s="483"/>
      <c r="G28" s="466"/>
      <c r="H28" s="467"/>
    </row>
    <row r="29" spans="1:8" ht="51" customHeight="1">
      <c r="A29" s="450"/>
      <c r="B29" s="459"/>
      <c r="C29" s="453" t="s">
        <v>353</v>
      </c>
      <c r="D29" s="454"/>
      <c r="E29" s="483"/>
      <c r="F29" s="483"/>
      <c r="G29" s="466"/>
      <c r="H29" s="467"/>
    </row>
    <row r="30" spans="1:8">
      <c r="A30" s="450"/>
      <c r="B30" s="459"/>
      <c r="C30" s="453" t="s">
        <v>354</v>
      </c>
      <c r="D30" s="454"/>
      <c r="E30" s="483"/>
      <c r="F30" s="483"/>
      <c r="G30" s="466"/>
      <c r="H30" s="467"/>
    </row>
    <row r="31" spans="1:8" ht="38.25" customHeight="1">
      <c r="A31" s="450"/>
      <c r="B31" s="459">
        <v>4</v>
      </c>
      <c r="C31" s="453" t="s">
        <v>356</v>
      </c>
      <c r="D31" s="454"/>
      <c r="E31" s="483" t="s">
        <v>355</v>
      </c>
      <c r="F31" s="483"/>
      <c r="G31" s="466" t="s">
        <v>333</v>
      </c>
      <c r="H31" s="467"/>
    </row>
    <row r="32" spans="1:8" ht="38.25" customHeight="1">
      <c r="A32" s="450"/>
      <c r="B32" s="459"/>
      <c r="C32" s="453" t="s">
        <v>352</v>
      </c>
      <c r="D32" s="454"/>
      <c r="E32" s="483"/>
      <c r="F32" s="483"/>
      <c r="G32" s="466"/>
      <c r="H32" s="467"/>
    </row>
    <row r="33" spans="1:8" ht="51" customHeight="1">
      <c r="A33" s="450"/>
      <c r="B33" s="459"/>
      <c r="C33" s="453" t="s">
        <v>353</v>
      </c>
      <c r="D33" s="454"/>
      <c r="E33" s="483"/>
      <c r="F33" s="483"/>
      <c r="G33" s="466"/>
      <c r="H33" s="467"/>
    </row>
    <row r="34" spans="1:8">
      <c r="A34" s="450"/>
      <c r="B34" s="459"/>
      <c r="C34" s="453" t="s">
        <v>354</v>
      </c>
      <c r="D34" s="454"/>
      <c r="E34" s="483"/>
      <c r="F34" s="483"/>
      <c r="G34" s="466"/>
      <c r="H34" s="467"/>
    </row>
    <row r="35" spans="1:8" ht="38.25" customHeight="1">
      <c r="A35" s="450"/>
      <c r="B35" s="459">
        <v>5</v>
      </c>
      <c r="C35" s="453" t="s">
        <v>357</v>
      </c>
      <c r="D35" s="454"/>
      <c r="E35" s="483" t="s">
        <v>355</v>
      </c>
      <c r="F35" s="483"/>
      <c r="G35" s="466" t="s">
        <v>333</v>
      </c>
      <c r="H35" s="467"/>
    </row>
    <row r="36" spans="1:8" ht="51" customHeight="1">
      <c r="A36" s="450"/>
      <c r="B36" s="459"/>
      <c r="C36" s="453" t="s">
        <v>358</v>
      </c>
      <c r="D36" s="454"/>
      <c r="E36" s="483"/>
      <c r="F36" s="483"/>
      <c r="G36" s="466"/>
      <c r="H36" s="467"/>
    </row>
    <row r="37" spans="1:8" ht="25.5" customHeight="1">
      <c r="A37" s="450"/>
      <c r="B37" s="459"/>
      <c r="C37" s="453" t="s">
        <v>359</v>
      </c>
      <c r="D37" s="454"/>
      <c r="E37" s="483"/>
      <c r="F37" s="483"/>
      <c r="G37" s="466"/>
      <c r="H37" s="467"/>
    </row>
    <row r="38" spans="1:8" ht="38.25" customHeight="1">
      <c r="A38" s="450"/>
      <c r="B38" s="459">
        <v>6</v>
      </c>
      <c r="C38" s="453" t="s">
        <v>360</v>
      </c>
      <c r="D38" s="454"/>
      <c r="E38" s="483" t="s">
        <v>355</v>
      </c>
      <c r="F38" s="483"/>
      <c r="G38" s="466" t="s">
        <v>333</v>
      </c>
      <c r="H38" s="467"/>
    </row>
    <row r="39" spans="1:8" ht="25.5" customHeight="1">
      <c r="A39" s="450"/>
      <c r="B39" s="459"/>
      <c r="C39" s="453" t="s">
        <v>361</v>
      </c>
      <c r="D39" s="454"/>
      <c r="E39" s="483"/>
      <c r="F39" s="483"/>
      <c r="G39" s="466"/>
      <c r="H39" s="467"/>
    </row>
    <row r="40" spans="1:8" ht="38.25" customHeight="1">
      <c r="A40" s="450"/>
      <c r="B40" s="459">
        <v>7</v>
      </c>
      <c r="C40" s="453" t="s">
        <v>362</v>
      </c>
      <c r="D40" s="454"/>
      <c r="E40" s="483" t="s">
        <v>349</v>
      </c>
      <c r="F40" s="483"/>
      <c r="G40" s="466" t="s">
        <v>333</v>
      </c>
      <c r="H40" s="467"/>
    </row>
    <row r="41" spans="1:8" ht="51" customHeight="1">
      <c r="A41" s="450"/>
      <c r="B41" s="459"/>
      <c r="C41" s="453" t="s">
        <v>363</v>
      </c>
      <c r="D41" s="454"/>
      <c r="E41" s="483"/>
      <c r="F41" s="483"/>
      <c r="G41" s="466"/>
      <c r="H41" s="467"/>
    </row>
    <row r="42" spans="1:8">
      <c r="A42" s="450"/>
      <c r="B42" s="459"/>
      <c r="C42" s="453" t="s">
        <v>364</v>
      </c>
      <c r="D42" s="454"/>
      <c r="E42" s="483"/>
      <c r="F42" s="483"/>
      <c r="G42" s="466"/>
      <c r="H42" s="467"/>
    </row>
    <row r="43" spans="1:8" ht="51" customHeight="1">
      <c r="A43" s="450"/>
      <c r="B43" s="459">
        <v>8</v>
      </c>
      <c r="C43" s="453" t="s">
        <v>365</v>
      </c>
      <c r="D43" s="454"/>
      <c r="E43" s="483" t="s">
        <v>349</v>
      </c>
      <c r="F43" s="483"/>
      <c r="G43" s="466" t="s">
        <v>333</v>
      </c>
      <c r="H43" s="467"/>
    </row>
    <row r="44" spans="1:8" ht="38.25" customHeight="1">
      <c r="A44" s="450"/>
      <c r="B44" s="459"/>
      <c r="C44" s="453" t="s">
        <v>366</v>
      </c>
      <c r="D44" s="454"/>
      <c r="E44" s="483"/>
      <c r="F44" s="483"/>
      <c r="G44" s="466"/>
      <c r="H44" s="467"/>
    </row>
    <row r="45" spans="1:8" ht="38.25" customHeight="1">
      <c r="A45" s="450"/>
      <c r="B45" s="459"/>
      <c r="C45" s="453" t="s">
        <v>367</v>
      </c>
      <c r="D45" s="454"/>
      <c r="E45" s="483"/>
      <c r="F45" s="483"/>
      <c r="G45" s="466"/>
      <c r="H45" s="467"/>
    </row>
    <row r="46" spans="1:8" ht="25.5" customHeight="1">
      <c r="A46" s="450"/>
      <c r="B46" s="459"/>
      <c r="C46" s="453" t="s">
        <v>368</v>
      </c>
      <c r="D46" s="454"/>
      <c r="E46" s="483"/>
      <c r="F46" s="483"/>
      <c r="G46" s="466"/>
      <c r="H46" s="467"/>
    </row>
    <row r="47" spans="1:8" ht="38.25" customHeight="1">
      <c r="A47" s="450"/>
      <c r="B47" s="459">
        <v>9</v>
      </c>
      <c r="C47" s="453" t="s">
        <v>362</v>
      </c>
      <c r="D47" s="454"/>
      <c r="E47" s="483" t="s">
        <v>349</v>
      </c>
      <c r="F47" s="483"/>
      <c r="G47" s="466" t="s">
        <v>333</v>
      </c>
      <c r="H47" s="467"/>
    </row>
    <row r="48" spans="1:8" ht="51" customHeight="1">
      <c r="A48" s="450"/>
      <c r="B48" s="459"/>
      <c r="C48" s="453" t="s">
        <v>369</v>
      </c>
      <c r="D48" s="454"/>
      <c r="E48" s="483"/>
      <c r="F48" s="483"/>
      <c r="G48" s="466"/>
      <c r="H48" s="467"/>
    </row>
    <row r="49" spans="1:8" ht="38.25" customHeight="1">
      <c r="A49" s="450"/>
      <c r="B49" s="459"/>
      <c r="C49" s="453" t="s">
        <v>370</v>
      </c>
      <c r="D49" s="454"/>
      <c r="E49" s="483"/>
      <c r="F49" s="483"/>
      <c r="G49" s="466"/>
      <c r="H49" s="467"/>
    </row>
    <row r="50" spans="1:8" ht="25.5" customHeight="1">
      <c r="A50" s="349"/>
      <c r="B50" s="352">
        <v>10</v>
      </c>
      <c r="C50" s="453" t="s">
        <v>371</v>
      </c>
      <c r="D50" s="454"/>
      <c r="E50" s="354" t="s">
        <v>12</v>
      </c>
      <c r="F50" s="360"/>
      <c r="G50" s="466" t="s">
        <v>333</v>
      </c>
      <c r="H50" s="467"/>
    </row>
    <row r="51" spans="1:8" ht="38.25" customHeight="1">
      <c r="A51" s="450"/>
      <c r="B51" s="459">
        <v>11</v>
      </c>
      <c r="C51" s="453" t="s">
        <v>372</v>
      </c>
      <c r="D51" s="454"/>
      <c r="E51" s="483" t="s">
        <v>349</v>
      </c>
      <c r="F51" s="483"/>
      <c r="G51" s="466" t="s">
        <v>333</v>
      </c>
      <c r="H51" s="467"/>
    </row>
    <row r="52" spans="1:8" ht="15" customHeight="1">
      <c r="A52" s="450"/>
      <c r="B52" s="459"/>
      <c r="C52" s="453" t="s">
        <v>373</v>
      </c>
      <c r="D52" s="454"/>
      <c r="E52" s="483"/>
      <c r="F52" s="483"/>
      <c r="G52" s="466"/>
      <c r="H52" s="467"/>
    </row>
    <row r="53" spans="1:8" ht="25.5" customHeight="1">
      <c r="A53" s="349"/>
      <c r="B53" s="358" t="s">
        <v>333</v>
      </c>
      <c r="C53" s="458" t="s">
        <v>374</v>
      </c>
      <c r="D53" s="452"/>
      <c r="E53" s="359" t="s">
        <v>333</v>
      </c>
      <c r="F53" s="359" t="s">
        <v>333</v>
      </c>
      <c r="G53" s="466" t="s">
        <v>333</v>
      </c>
      <c r="H53" s="467"/>
    </row>
    <row r="54" spans="1:8" ht="52.5" customHeight="1">
      <c r="A54" s="349"/>
      <c r="B54" s="352">
        <v>12</v>
      </c>
      <c r="C54" s="453" t="s">
        <v>375</v>
      </c>
      <c r="D54" s="454"/>
      <c r="E54" s="354" t="s">
        <v>355</v>
      </c>
      <c r="F54" s="360">
        <v>250</v>
      </c>
      <c r="G54" s="466" t="s">
        <v>333</v>
      </c>
      <c r="H54" s="467"/>
    </row>
    <row r="55" spans="1:8" ht="52.5" customHeight="1">
      <c r="A55" s="450"/>
      <c r="B55" s="352">
        <v>13</v>
      </c>
      <c r="C55" s="453" t="s">
        <v>376</v>
      </c>
      <c r="D55" s="454"/>
      <c r="E55" s="354" t="s">
        <v>355</v>
      </c>
      <c r="F55" s="360">
        <v>250</v>
      </c>
      <c r="G55" s="466" t="s">
        <v>333</v>
      </c>
      <c r="H55" s="467"/>
    </row>
    <row r="56" spans="1:8" ht="25.5" customHeight="1">
      <c r="A56" s="450"/>
      <c r="B56" s="352"/>
      <c r="C56" s="453" t="s">
        <v>377</v>
      </c>
      <c r="D56" s="454"/>
      <c r="E56" s="354"/>
      <c r="F56" s="360"/>
      <c r="G56" s="466"/>
      <c r="H56" s="467"/>
    </row>
    <row r="57" spans="1:8" ht="25.5" customHeight="1">
      <c r="A57" s="450"/>
      <c r="B57" s="352">
        <v>14</v>
      </c>
      <c r="C57" s="453" t="s">
        <v>378</v>
      </c>
      <c r="D57" s="454"/>
      <c r="E57" s="354" t="s">
        <v>380</v>
      </c>
      <c r="F57" s="360">
        <v>1.2</v>
      </c>
      <c r="G57" s="466"/>
      <c r="H57" s="467"/>
    </row>
    <row r="58" spans="1:8" ht="15" customHeight="1">
      <c r="A58" s="450"/>
      <c r="B58" s="352">
        <v>15</v>
      </c>
      <c r="C58" s="453" t="s">
        <v>379</v>
      </c>
      <c r="D58" s="454"/>
      <c r="E58" s="354" t="s">
        <v>380</v>
      </c>
      <c r="F58" s="360">
        <v>0.15</v>
      </c>
      <c r="G58" s="466"/>
      <c r="H58" s="467"/>
    </row>
    <row r="59" spans="1:8" ht="38.25" customHeight="1">
      <c r="A59" s="450"/>
      <c r="B59" s="459">
        <v>16</v>
      </c>
      <c r="C59" s="453" t="s">
        <v>381</v>
      </c>
      <c r="D59" s="454"/>
      <c r="E59" s="483" t="s">
        <v>349</v>
      </c>
      <c r="F59" s="483"/>
      <c r="G59" s="466" t="s">
        <v>333</v>
      </c>
      <c r="H59" s="467"/>
    </row>
    <row r="60" spans="1:8" ht="25.5" customHeight="1">
      <c r="A60" s="450"/>
      <c r="B60" s="459"/>
      <c r="C60" s="453" t="s">
        <v>382</v>
      </c>
      <c r="D60" s="454"/>
      <c r="E60" s="483"/>
      <c r="F60" s="483"/>
      <c r="G60" s="466"/>
      <c r="H60" s="467"/>
    </row>
    <row r="61" spans="1:8" ht="51" customHeight="1">
      <c r="A61" s="450"/>
      <c r="B61" s="352">
        <v>17</v>
      </c>
      <c r="C61" s="453" t="s">
        <v>383</v>
      </c>
      <c r="D61" s="454"/>
      <c r="E61" s="354" t="s">
        <v>380</v>
      </c>
      <c r="F61" s="360">
        <v>0.99</v>
      </c>
      <c r="G61" s="466" t="s">
        <v>333</v>
      </c>
      <c r="H61" s="467"/>
    </row>
    <row r="62" spans="1:8" ht="38.25" customHeight="1">
      <c r="A62" s="450"/>
      <c r="B62" s="352"/>
      <c r="C62" s="453" t="s">
        <v>384</v>
      </c>
      <c r="D62" s="454"/>
      <c r="E62" s="354"/>
      <c r="F62" s="360"/>
      <c r="G62" s="466"/>
      <c r="H62" s="467"/>
    </row>
    <row r="63" spans="1:8" ht="38.25" customHeight="1">
      <c r="A63" s="450"/>
      <c r="B63" s="352"/>
      <c r="C63" s="453" t="s">
        <v>385</v>
      </c>
      <c r="D63" s="454"/>
      <c r="E63" s="354"/>
      <c r="F63" s="360"/>
      <c r="G63" s="466"/>
      <c r="H63" s="467"/>
    </row>
    <row r="64" spans="1:8" ht="51" customHeight="1">
      <c r="A64" s="450"/>
      <c r="B64" s="352">
        <v>18</v>
      </c>
      <c r="C64" s="453" t="s">
        <v>386</v>
      </c>
      <c r="D64" s="454"/>
      <c r="E64" s="354" t="s">
        <v>380</v>
      </c>
      <c r="F64" s="360">
        <v>0.88</v>
      </c>
      <c r="G64" s="466"/>
      <c r="H64" s="467"/>
    </row>
    <row r="65" spans="1:11" ht="38.25" customHeight="1">
      <c r="A65" s="450"/>
      <c r="B65" s="361"/>
      <c r="C65" s="453" t="s">
        <v>384</v>
      </c>
      <c r="D65" s="454"/>
      <c r="E65" s="362"/>
      <c r="F65" s="363"/>
      <c r="G65" s="466"/>
      <c r="H65" s="467"/>
    </row>
    <row r="66" spans="1:11">
      <c r="A66" s="364"/>
      <c r="B66" s="364"/>
      <c r="C66" s="364"/>
      <c r="D66" s="364"/>
      <c r="E66" s="364"/>
      <c r="F66" s="364"/>
      <c r="G66" s="364"/>
      <c r="H66" s="364"/>
    </row>
    <row r="67" spans="1:11" ht="15.75" thickBot="1">
      <c r="A67" s="365"/>
    </row>
    <row r="68" spans="1:11" ht="16.5" thickTop="1" thickBot="1">
      <c r="A68" s="455">
        <v>1</v>
      </c>
      <c r="B68" s="456"/>
      <c r="C68" s="457">
        <v>2</v>
      </c>
      <c r="D68" s="456"/>
      <c r="E68" s="457">
        <v>3</v>
      </c>
      <c r="F68" s="456"/>
      <c r="G68" s="457">
        <v>4</v>
      </c>
      <c r="H68" s="456"/>
      <c r="I68" s="457">
        <v>5</v>
      </c>
      <c r="J68" s="481"/>
      <c r="K68" s="349"/>
    </row>
    <row r="69" spans="1:11" ht="25.5" customHeight="1">
      <c r="A69" s="482">
        <v>20</v>
      </c>
      <c r="B69" s="478"/>
      <c r="C69" s="479" t="s">
        <v>387</v>
      </c>
      <c r="D69" s="480"/>
      <c r="E69" s="477" t="s">
        <v>266</v>
      </c>
      <c r="F69" s="478"/>
      <c r="G69" s="477">
        <v>4</v>
      </c>
      <c r="H69" s="478"/>
      <c r="I69" s="475" t="s">
        <v>333</v>
      </c>
      <c r="J69" s="476"/>
      <c r="K69" s="471"/>
    </row>
    <row r="70" spans="1:11" ht="25.5" customHeight="1">
      <c r="A70" s="451">
        <v>21</v>
      </c>
      <c r="B70" s="452"/>
      <c r="C70" s="453" t="s">
        <v>388</v>
      </c>
      <c r="D70" s="454"/>
      <c r="E70" s="458" t="s">
        <v>266</v>
      </c>
      <c r="F70" s="452"/>
      <c r="G70" s="458">
        <v>4</v>
      </c>
      <c r="H70" s="452"/>
      <c r="I70" s="466"/>
      <c r="J70" s="467"/>
      <c r="K70" s="471"/>
    </row>
    <row r="71" spans="1:11" ht="25.5" customHeight="1">
      <c r="A71" s="451">
        <v>22</v>
      </c>
      <c r="B71" s="452"/>
      <c r="C71" s="453" t="s">
        <v>389</v>
      </c>
      <c r="D71" s="454"/>
      <c r="E71" s="458" t="s">
        <v>266</v>
      </c>
      <c r="F71" s="452"/>
      <c r="G71" s="458">
        <v>8</v>
      </c>
      <c r="H71" s="452"/>
      <c r="I71" s="466"/>
      <c r="J71" s="467"/>
      <c r="K71" s="471"/>
    </row>
    <row r="72" spans="1:11" ht="25.5" customHeight="1">
      <c r="A72" s="451">
        <v>23</v>
      </c>
      <c r="B72" s="452"/>
      <c r="C72" s="453" t="s">
        <v>390</v>
      </c>
      <c r="D72" s="454"/>
      <c r="E72" s="458" t="s">
        <v>266</v>
      </c>
      <c r="F72" s="452"/>
      <c r="G72" s="458">
        <v>8</v>
      </c>
      <c r="H72" s="452"/>
      <c r="I72" s="466"/>
      <c r="J72" s="467"/>
      <c r="K72" s="471"/>
    </row>
    <row r="73" spans="1:11" ht="25.5" customHeight="1">
      <c r="A73" s="451">
        <v>24</v>
      </c>
      <c r="B73" s="452"/>
      <c r="C73" s="453" t="s">
        <v>391</v>
      </c>
      <c r="D73" s="454"/>
      <c r="E73" s="458" t="s">
        <v>266</v>
      </c>
      <c r="F73" s="452"/>
      <c r="G73" s="458">
        <v>8</v>
      </c>
      <c r="H73" s="452"/>
      <c r="I73" s="466"/>
      <c r="J73" s="467"/>
      <c r="K73" s="471"/>
    </row>
    <row r="74" spans="1:11" ht="25.5" customHeight="1">
      <c r="A74" s="451">
        <v>25</v>
      </c>
      <c r="B74" s="452"/>
      <c r="C74" s="453" t="s">
        <v>392</v>
      </c>
      <c r="D74" s="454"/>
      <c r="E74" s="458" t="s">
        <v>266</v>
      </c>
      <c r="F74" s="452"/>
      <c r="G74" s="458">
        <v>16</v>
      </c>
      <c r="H74" s="452"/>
      <c r="I74" s="466"/>
      <c r="J74" s="467"/>
      <c r="K74" s="471"/>
    </row>
    <row r="75" spans="1:11" ht="51" customHeight="1">
      <c r="A75" s="451">
        <v>26</v>
      </c>
      <c r="B75" s="452"/>
      <c r="C75" s="453" t="s">
        <v>393</v>
      </c>
      <c r="D75" s="454"/>
      <c r="E75" s="458" t="s">
        <v>380</v>
      </c>
      <c r="F75" s="452"/>
      <c r="G75" s="458">
        <v>0.99</v>
      </c>
      <c r="H75" s="452"/>
      <c r="I75" s="466"/>
      <c r="J75" s="467"/>
      <c r="K75" s="471"/>
    </row>
    <row r="76" spans="1:11" ht="38.25" customHeight="1">
      <c r="A76" s="451"/>
      <c r="B76" s="452"/>
      <c r="C76" s="453" t="s">
        <v>384</v>
      </c>
      <c r="D76" s="454"/>
      <c r="E76" s="458"/>
      <c r="F76" s="452"/>
      <c r="G76" s="458"/>
      <c r="H76" s="452"/>
      <c r="I76" s="466"/>
      <c r="J76" s="467"/>
      <c r="K76" s="471"/>
    </row>
    <row r="77" spans="1:11" ht="38.25" customHeight="1">
      <c r="A77" s="451"/>
      <c r="B77" s="452"/>
      <c r="C77" s="453" t="s">
        <v>385</v>
      </c>
      <c r="D77" s="454"/>
      <c r="E77" s="458"/>
      <c r="F77" s="452"/>
      <c r="G77" s="458"/>
      <c r="H77" s="452"/>
      <c r="I77" s="466"/>
      <c r="J77" s="467"/>
      <c r="K77" s="471"/>
    </row>
    <row r="78" spans="1:11" ht="102" customHeight="1">
      <c r="A78" s="451">
        <v>27</v>
      </c>
      <c r="B78" s="452"/>
      <c r="C78" s="453" t="s">
        <v>394</v>
      </c>
      <c r="D78" s="454"/>
      <c r="E78" s="458" t="s">
        <v>380</v>
      </c>
      <c r="F78" s="452"/>
      <c r="G78" s="458">
        <v>0.88</v>
      </c>
      <c r="H78" s="452"/>
      <c r="I78" s="466"/>
      <c r="J78" s="467"/>
      <c r="K78" s="471"/>
    </row>
    <row r="79" spans="1:11" ht="25.5" customHeight="1">
      <c r="A79" s="451">
        <v>28</v>
      </c>
      <c r="B79" s="452"/>
      <c r="C79" s="453" t="s">
        <v>395</v>
      </c>
      <c r="D79" s="454"/>
      <c r="E79" s="458" t="s">
        <v>266</v>
      </c>
      <c r="F79" s="452"/>
      <c r="G79" s="458"/>
      <c r="H79" s="452"/>
      <c r="I79" s="466" t="s">
        <v>333</v>
      </c>
      <c r="J79" s="467"/>
      <c r="K79" s="349"/>
    </row>
    <row r="80" spans="1:11" ht="25.5" customHeight="1">
      <c r="A80" s="451">
        <v>29</v>
      </c>
      <c r="B80" s="452"/>
      <c r="C80" s="453" t="s">
        <v>396</v>
      </c>
      <c r="D80" s="454"/>
      <c r="E80" s="458" t="s">
        <v>266</v>
      </c>
      <c r="F80" s="452"/>
      <c r="G80" s="458"/>
      <c r="H80" s="452"/>
      <c r="I80" s="466" t="s">
        <v>333</v>
      </c>
      <c r="J80" s="467"/>
      <c r="K80" s="349"/>
    </row>
    <row r="81" spans="1:11" ht="38.25" customHeight="1">
      <c r="A81" s="451">
        <v>30</v>
      </c>
      <c r="B81" s="452"/>
      <c r="C81" s="453" t="s">
        <v>397</v>
      </c>
      <c r="D81" s="454"/>
      <c r="E81" s="458" t="s">
        <v>7</v>
      </c>
      <c r="F81" s="452"/>
      <c r="G81" s="458">
        <v>0.6</v>
      </c>
      <c r="H81" s="452"/>
      <c r="I81" s="466" t="s">
        <v>333</v>
      </c>
      <c r="J81" s="467"/>
      <c r="K81" s="471"/>
    </row>
    <row r="82" spans="1:11" ht="38.25" customHeight="1">
      <c r="A82" s="451"/>
      <c r="B82" s="452"/>
      <c r="C82" s="453" t="s">
        <v>398</v>
      </c>
      <c r="D82" s="454"/>
      <c r="E82" s="458"/>
      <c r="F82" s="452"/>
      <c r="G82" s="458"/>
      <c r="H82" s="452"/>
      <c r="I82" s="466"/>
      <c r="J82" s="467"/>
      <c r="K82" s="471"/>
    </row>
    <row r="83" spans="1:11" ht="15" customHeight="1">
      <c r="A83" s="451"/>
      <c r="B83" s="452"/>
      <c r="C83" s="453" t="s">
        <v>399</v>
      </c>
      <c r="D83" s="454"/>
      <c r="E83" s="458"/>
      <c r="F83" s="452"/>
      <c r="G83" s="458"/>
      <c r="H83" s="452"/>
      <c r="I83" s="466"/>
      <c r="J83" s="467"/>
      <c r="K83" s="471"/>
    </row>
    <row r="84" spans="1:11" ht="25.5" customHeight="1">
      <c r="A84" s="451">
        <v>31</v>
      </c>
      <c r="B84" s="452"/>
      <c r="C84" s="453" t="s">
        <v>400</v>
      </c>
      <c r="D84" s="454"/>
      <c r="E84" s="458" t="s">
        <v>266</v>
      </c>
      <c r="F84" s="452"/>
      <c r="G84" s="458">
        <v>4</v>
      </c>
      <c r="H84" s="452"/>
      <c r="I84" s="466" t="s">
        <v>333</v>
      </c>
      <c r="J84" s="467"/>
      <c r="K84" s="349"/>
    </row>
    <row r="85" spans="1:11" ht="25.5" customHeight="1">
      <c r="A85" s="451">
        <v>32</v>
      </c>
      <c r="B85" s="452"/>
      <c r="C85" s="453" t="s">
        <v>401</v>
      </c>
      <c r="D85" s="454"/>
      <c r="E85" s="458" t="s">
        <v>266</v>
      </c>
      <c r="F85" s="452"/>
      <c r="G85" s="458">
        <v>2</v>
      </c>
      <c r="H85" s="452"/>
      <c r="I85" s="466" t="s">
        <v>333</v>
      </c>
      <c r="J85" s="467"/>
      <c r="K85" s="471"/>
    </row>
    <row r="86" spans="1:11" ht="38.25" customHeight="1">
      <c r="A86" s="451">
        <v>33</v>
      </c>
      <c r="B86" s="452"/>
      <c r="C86" s="453" t="s">
        <v>397</v>
      </c>
      <c r="D86" s="454"/>
      <c r="E86" s="458" t="s">
        <v>7</v>
      </c>
      <c r="F86" s="452"/>
      <c r="G86" s="458">
        <v>1</v>
      </c>
      <c r="H86" s="452"/>
      <c r="I86" s="466"/>
      <c r="J86" s="467"/>
      <c r="K86" s="471"/>
    </row>
    <row r="87" spans="1:11" ht="38.25" customHeight="1">
      <c r="A87" s="451"/>
      <c r="B87" s="452"/>
      <c r="C87" s="453" t="s">
        <v>402</v>
      </c>
      <c r="D87" s="454"/>
      <c r="E87" s="458"/>
      <c r="F87" s="452"/>
      <c r="G87" s="458"/>
      <c r="H87" s="452"/>
      <c r="I87" s="466"/>
      <c r="J87" s="467"/>
      <c r="K87" s="471"/>
    </row>
    <row r="88" spans="1:11" ht="15" customHeight="1">
      <c r="A88" s="451"/>
      <c r="B88" s="452"/>
      <c r="C88" s="453" t="s">
        <v>399</v>
      </c>
      <c r="D88" s="454"/>
      <c r="E88" s="458"/>
      <c r="F88" s="452"/>
      <c r="G88" s="458"/>
      <c r="H88" s="452"/>
      <c r="I88" s="466"/>
      <c r="J88" s="467"/>
      <c r="K88" s="471"/>
    </row>
    <row r="89" spans="1:11" ht="25.5" customHeight="1">
      <c r="A89" s="451">
        <v>34</v>
      </c>
      <c r="B89" s="452"/>
      <c r="C89" s="453" t="s">
        <v>403</v>
      </c>
      <c r="D89" s="454"/>
      <c r="E89" s="458" t="s">
        <v>266</v>
      </c>
      <c r="F89" s="452"/>
      <c r="G89" s="458">
        <v>14</v>
      </c>
      <c r="H89" s="452"/>
      <c r="I89" s="466"/>
      <c r="J89" s="467"/>
      <c r="K89" s="471"/>
    </row>
    <row r="90" spans="1:11" ht="25.5" customHeight="1">
      <c r="A90" s="451">
        <v>35</v>
      </c>
      <c r="B90" s="452"/>
      <c r="C90" s="453" t="s">
        <v>404</v>
      </c>
      <c r="D90" s="454"/>
      <c r="E90" s="458" t="s">
        <v>266</v>
      </c>
      <c r="F90" s="452"/>
      <c r="G90" s="458">
        <v>14</v>
      </c>
      <c r="H90" s="452"/>
      <c r="I90" s="466"/>
      <c r="J90" s="467"/>
      <c r="K90" s="471"/>
    </row>
    <row r="91" spans="1:11" ht="76.5" customHeight="1">
      <c r="A91" s="451">
        <v>36</v>
      </c>
      <c r="B91" s="452"/>
      <c r="C91" s="453" t="s">
        <v>405</v>
      </c>
      <c r="D91" s="454"/>
      <c r="E91" s="458" t="s">
        <v>266</v>
      </c>
      <c r="F91" s="452"/>
      <c r="G91" s="458">
        <v>14</v>
      </c>
      <c r="H91" s="452"/>
      <c r="I91" s="466"/>
      <c r="J91" s="467"/>
      <c r="K91" s="471"/>
    </row>
    <row r="92" spans="1:11" ht="15" customHeight="1">
      <c r="A92" s="451"/>
      <c r="B92" s="452"/>
      <c r="C92" s="453" t="s">
        <v>406</v>
      </c>
      <c r="D92" s="454"/>
      <c r="E92" s="458"/>
      <c r="F92" s="452"/>
      <c r="G92" s="458"/>
      <c r="H92" s="452"/>
      <c r="I92" s="466"/>
      <c r="J92" s="467"/>
      <c r="K92" s="471"/>
    </row>
    <row r="93" spans="1:11" ht="38.25" customHeight="1">
      <c r="A93" s="451"/>
      <c r="B93" s="452"/>
      <c r="C93" s="453" t="s">
        <v>407</v>
      </c>
      <c r="D93" s="454"/>
      <c r="E93" s="458"/>
      <c r="F93" s="452"/>
      <c r="G93" s="458"/>
      <c r="H93" s="452"/>
      <c r="I93" s="466"/>
      <c r="J93" s="467"/>
      <c r="K93" s="471"/>
    </row>
    <row r="94" spans="1:11" ht="51" customHeight="1">
      <c r="A94" s="451">
        <v>37</v>
      </c>
      <c r="B94" s="452"/>
      <c r="C94" s="453" t="s">
        <v>408</v>
      </c>
      <c r="D94" s="454"/>
      <c r="E94" s="458" t="s">
        <v>7</v>
      </c>
      <c r="F94" s="452"/>
      <c r="G94" s="458">
        <v>99</v>
      </c>
      <c r="H94" s="452"/>
      <c r="I94" s="466"/>
      <c r="J94" s="467"/>
      <c r="K94" s="471"/>
    </row>
    <row r="95" spans="1:11" ht="38.25" customHeight="1">
      <c r="A95" s="460"/>
      <c r="B95" s="461"/>
      <c r="C95" s="453" t="s">
        <v>409</v>
      </c>
      <c r="D95" s="454"/>
      <c r="E95" s="472"/>
      <c r="F95" s="461"/>
      <c r="G95" s="472"/>
      <c r="H95" s="461"/>
      <c r="I95" s="466"/>
      <c r="J95" s="467"/>
      <c r="K95" s="471"/>
    </row>
    <row r="96" spans="1:11" ht="38.25" customHeight="1">
      <c r="A96" s="451">
        <v>38</v>
      </c>
      <c r="B96" s="452"/>
      <c r="C96" s="453" t="s">
        <v>407</v>
      </c>
      <c r="D96" s="454"/>
      <c r="E96" s="458" t="s">
        <v>7</v>
      </c>
      <c r="F96" s="452"/>
      <c r="G96" s="458">
        <v>88</v>
      </c>
      <c r="H96" s="452"/>
      <c r="I96" s="466" t="s">
        <v>333</v>
      </c>
      <c r="J96" s="467"/>
      <c r="K96" s="471"/>
    </row>
    <row r="97" spans="1:11" ht="51" customHeight="1">
      <c r="A97" s="451"/>
      <c r="B97" s="452"/>
      <c r="C97" s="453" t="s">
        <v>408</v>
      </c>
      <c r="D97" s="454"/>
      <c r="E97" s="458"/>
      <c r="F97" s="452"/>
      <c r="G97" s="458"/>
      <c r="H97" s="452"/>
      <c r="I97" s="466"/>
      <c r="J97" s="467"/>
      <c r="K97" s="471"/>
    </row>
    <row r="98" spans="1:11" ht="38.25" customHeight="1">
      <c r="A98" s="451"/>
      <c r="B98" s="452"/>
      <c r="C98" s="453" t="s">
        <v>410</v>
      </c>
      <c r="D98" s="454"/>
      <c r="E98" s="458"/>
      <c r="F98" s="452"/>
      <c r="G98" s="458"/>
      <c r="H98" s="452"/>
      <c r="I98" s="466"/>
      <c r="J98" s="467"/>
      <c r="K98" s="471"/>
    </row>
    <row r="99" spans="1:11" ht="38.25" customHeight="1">
      <c r="A99" s="451"/>
      <c r="B99" s="452"/>
      <c r="C99" s="453" t="s">
        <v>411</v>
      </c>
      <c r="D99" s="454"/>
      <c r="E99" s="458" t="s">
        <v>266</v>
      </c>
      <c r="F99" s="452"/>
      <c r="G99" s="458">
        <v>18</v>
      </c>
      <c r="H99" s="452"/>
      <c r="I99" s="466"/>
      <c r="J99" s="467"/>
      <c r="K99" s="471"/>
    </row>
    <row r="100" spans="1:11" ht="51" customHeight="1">
      <c r="A100" s="451"/>
      <c r="B100" s="452"/>
      <c r="C100" s="453" t="s">
        <v>412</v>
      </c>
      <c r="D100" s="454"/>
      <c r="E100" s="472"/>
      <c r="F100" s="461"/>
      <c r="G100" s="472"/>
      <c r="H100" s="461"/>
      <c r="I100" s="466"/>
      <c r="J100" s="467"/>
      <c r="K100" s="471"/>
    </row>
    <row r="101" spans="1:11" ht="38.25" customHeight="1">
      <c r="A101" s="451">
        <v>39</v>
      </c>
      <c r="B101" s="452"/>
      <c r="C101" s="453" t="s">
        <v>411</v>
      </c>
      <c r="D101" s="454"/>
      <c r="E101" s="458" t="s">
        <v>266</v>
      </c>
      <c r="F101" s="452"/>
      <c r="G101" s="458">
        <v>16</v>
      </c>
      <c r="H101" s="452"/>
      <c r="I101" s="466" t="s">
        <v>333</v>
      </c>
      <c r="J101" s="467"/>
      <c r="K101" s="471"/>
    </row>
    <row r="102" spans="1:11" ht="51" customHeight="1">
      <c r="A102" s="451"/>
      <c r="B102" s="452"/>
      <c r="C102" s="453" t="s">
        <v>413</v>
      </c>
      <c r="D102" s="454"/>
      <c r="E102" s="458"/>
      <c r="F102" s="452"/>
      <c r="G102" s="458"/>
      <c r="H102" s="452"/>
      <c r="I102" s="466"/>
      <c r="J102" s="467"/>
      <c r="K102" s="471"/>
    </row>
    <row r="103" spans="1:11" ht="25.5" customHeight="1">
      <c r="A103" s="473">
        <v>40</v>
      </c>
      <c r="B103" s="474"/>
      <c r="C103" s="453" t="s">
        <v>414</v>
      </c>
      <c r="D103" s="454"/>
      <c r="E103" s="458" t="s">
        <v>415</v>
      </c>
      <c r="F103" s="452"/>
      <c r="G103" s="466" t="s">
        <v>333</v>
      </c>
      <c r="H103" s="470"/>
      <c r="I103" s="466" t="s">
        <v>333</v>
      </c>
      <c r="J103" s="467"/>
      <c r="K103" s="349"/>
    </row>
    <row r="104" spans="1:11" ht="25.5" customHeight="1">
      <c r="A104" s="462">
        <v>41</v>
      </c>
      <c r="B104" s="454"/>
      <c r="C104" s="453" t="s">
        <v>416</v>
      </c>
      <c r="D104" s="454"/>
      <c r="E104" s="458" t="s">
        <v>355</v>
      </c>
      <c r="F104" s="452"/>
      <c r="G104" s="458"/>
      <c r="H104" s="452"/>
      <c r="I104" s="466" t="s">
        <v>333</v>
      </c>
      <c r="J104" s="467"/>
      <c r="K104" s="349"/>
    </row>
    <row r="105" spans="1:11">
      <c r="A105" s="462"/>
      <c r="B105" s="454"/>
      <c r="C105" s="453"/>
      <c r="D105" s="454"/>
      <c r="E105" s="453"/>
      <c r="F105" s="454"/>
      <c r="G105" s="453"/>
      <c r="H105" s="454"/>
      <c r="I105" s="466" t="s">
        <v>333</v>
      </c>
      <c r="J105" s="467"/>
      <c r="K105" s="349"/>
    </row>
    <row r="106" spans="1:11" ht="38.25" customHeight="1">
      <c r="A106" s="451">
        <v>42</v>
      </c>
      <c r="B106" s="452"/>
      <c r="C106" s="453" t="s">
        <v>417</v>
      </c>
      <c r="D106" s="454"/>
      <c r="E106" s="458" t="s">
        <v>355</v>
      </c>
      <c r="F106" s="452"/>
      <c r="G106" s="458"/>
      <c r="H106" s="452"/>
      <c r="I106" s="466" t="s">
        <v>333</v>
      </c>
      <c r="J106" s="467"/>
      <c r="K106" s="349"/>
    </row>
    <row r="107" spans="1:11" ht="63.75" customHeight="1">
      <c r="A107" s="451">
        <v>43</v>
      </c>
      <c r="B107" s="452"/>
      <c r="C107" s="453" t="s">
        <v>418</v>
      </c>
      <c r="D107" s="454"/>
      <c r="E107" s="458" t="s">
        <v>355</v>
      </c>
      <c r="F107" s="452"/>
      <c r="G107" s="458"/>
      <c r="H107" s="452"/>
      <c r="I107" s="466" t="s">
        <v>333</v>
      </c>
      <c r="J107" s="467"/>
      <c r="K107" s="349"/>
    </row>
    <row r="108" spans="1:11" ht="25.5" customHeight="1">
      <c r="A108" s="462">
        <v>44</v>
      </c>
      <c r="B108" s="454"/>
      <c r="C108" s="453" t="s">
        <v>419</v>
      </c>
      <c r="D108" s="454"/>
      <c r="E108" s="458" t="s">
        <v>266</v>
      </c>
      <c r="F108" s="452"/>
      <c r="G108" s="458">
        <v>4</v>
      </c>
      <c r="H108" s="452"/>
      <c r="I108" s="466" t="s">
        <v>333</v>
      </c>
      <c r="J108" s="467"/>
      <c r="K108" s="349"/>
    </row>
    <row r="109" spans="1:11" ht="25.5" customHeight="1">
      <c r="A109" s="451">
        <v>45</v>
      </c>
      <c r="B109" s="452"/>
      <c r="C109" s="453" t="s">
        <v>420</v>
      </c>
      <c r="D109" s="454"/>
      <c r="E109" s="458" t="s">
        <v>266</v>
      </c>
      <c r="F109" s="452"/>
      <c r="G109" s="458">
        <v>4</v>
      </c>
      <c r="H109" s="452"/>
      <c r="I109" s="466" t="s">
        <v>333</v>
      </c>
      <c r="J109" s="467"/>
      <c r="K109" s="349"/>
    </row>
    <row r="110" spans="1:11" ht="25.5" customHeight="1">
      <c r="A110" s="451">
        <v>46</v>
      </c>
      <c r="B110" s="452"/>
      <c r="C110" s="453" t="s">
        <v>421</v>
      </c>
      <c r="D110" s="454"/>
      <c r="E110" s="458" t="s">
        <v>266</v>
      </c>
      <c r="F110" s="452"/>
      <c r="G110" s="458">
        <v>8</v>
      </c>
      <c r="H110" s="452"/>
      <c r="I110" s="466" t="s">
        <v>333</v>
      </c>
      <c r="J110" s="467"/>
      <c r="K110" s="349"/>
    </row>
    <row r="111" spans="1:11" ht="25.5" customHeight="1">
      <c r="A111" s="451">
        <v>47</v>
      </c>
      <c r="B111" s="452"/>
      <c r="C111" s="453" t="s">
        <v>422</v>
      </c>
      <c r="D111" s="454"/>
      <c r="E111" s="458" t="s">
        <v>266</v>
      </c>
      <c r="F111" s="452"/>
      <c r="G111" s="458">
        <v>8</v>
      </c>
      <c r="H111" s="452"/>
      <c r="I111" s="466" t="s">
        <v>333</v>
      </c>
      <c r="J111" s="467"/>
      <c r="K111" s="471"/>
    </row>
    <row r="112" spans="1:11" ht="25.5" customHeight="1">
      <c r="A112" s="451">
        <v>48</v>
      </c>
      <c r="B112" s="452"/>
      <c r="C112" s="453" t="s">
        <v>423</v>
      </c>
      <c r="D112" s="454"/>
      <c r="E112" s="458" t="s">
        <v>266</v>
      </c>
      <c r="F112" s="452"/>
      <c r="G112" s="458">
        <v>8</v>
      </c>
      <c r="H112" s="452"/>
      <c r="I112" s="466"/>
      <c r="J112" s="467"/>
      <c r="K112" s="471"/>
    </row>
    <row r="113" spans="1:11" ht="25.5" customHeight="1">
      <c r="A113" s="451">
        <v>49</v>
      </c>
      <c r="B113" s="452"/>
      <c r="C113" s="453" t="s">
        <v>424</v>
      </c>
      <c r="D113" s="454"/>
      <c r="E113" s="458" t="s">
        <v>266</v>
      </c>
      <c r="F113" s="452"/>
      <c r="G113" s="458">
        <v>16</v>
      </c>
      <c r="H113" s="452"/>
      <c r="I113" s="466"/>
      <c r="J113" s="467"/>
      <c r="K113" s="471"/>
    </row>
    <row r="114" spans="1:11" ht="51" customHeight="1">
      <c r="A114" s="451">
        <v>50</v>
      </c>
      <c r="B114" s="452"/>
      <c r="C114" s="453" t="s">
        <v>425</v>
      </c>
      <c r="D114" s="454"/>
      <c r="E114" s="458" t="s">
        <v>266</v>
      </c>
      <c r="F114" s="452"/>
      <c r="G114" s="458">
        <v>2</v>
      </c>
      <c r="H114" s="452"/>
      <c r="I114" s="466" t="s">
        <v>333</v>
      </c>
      <c r="J114" s="467"/>
      <c r="K114" s="471"/>
    </row>
    <row r="115" spans="1:11" ht="38.25" customHeight="1">
      <c r="A115" s="451"/>
      <c r="B115" s="452"/>
      <c r="C115" s="453" t="s">
        <v>426</v>
      </c>
      <c r="D115" s="454"/>
      <c r="E115" s="458"/>
      <c r="F115" s="452"/>
      <c r="G115" s="458"/>
      <c r="H115" s="452"/>
      <c r="I115" s="466"/>
      <c r="J115" s="467"/>
      <c r="K115" s="471"/>
    </row>
    <row r="116" spans="1:11">
      <c r="A116" s="462"/>
      <c r="B116" s="454"/>
      <c r="C116" s="453"/>
      <c r="D116" s="454"/>
      <c r="E116" s="458"/>
      <c r="F116" s="452"/>
      <c r="G116" s="458"/>
      <c r="H116" s="452"/>
      <c r="I116" s="466" t="s">
        <v>333</v>
      </c>
      <c r="J116" s="467"/>
      <c r="K116" s="349"/>
    </row>
    <row r="117" spans="1:11" ht="51" customHeight="1">
      <c r="A117" s="451">
        <v>51</v>
      </c>
      <c r="B117" s="452"/>
      <c r="C117" s="453" t="s">
        <v>427</v>
      </c>
      <c r="D117" s="454"/>
      <c r="E117" s="458" t="s">
        <v>266</v>
      </c>
      <c r="F117" s="452"/>
      <c r="G117" s="458">
        <v>4</v>
      </c>
      <c r="H117" s="452"/>
      <c r="I117" s="466" t="s">
        <v>333</v>
      </c>
      <c r="J117" s="467"/>
      <c r="K117" s="471"/>
    </row>
    <row r="118" spans="1:11" ht="51" customHeight="1">
      <c r="A118" s="451">
        <v>52</v>
      </c>
      <c r="B118" s="452"/>
      <c r="C118" s="453" t="s">
        <v>428</v>
      </c>
      <c r="D118" s="454"/>
      <c r="E118" s="458" t="s">
        <v>266</v>
      </c>
      <c r="F118" s="452"/>
      <c r="G118" s="458">
        <v>4</v>
      </c>
      <c r="H118" s="452"/>
      <c r="I118" s="466"/>
      <c r="J118" s="467"/>
      <c r="K118" s="471"/>
    </row>
    <row r="119" spans="1:11" ht="51" customHeight="1">
      <c r="A119" s="451">
        <v>53</v>
      </c>
      <c r="B119" s="452"/>
      <c r="C119" s="453" t="s">
        <v>429</v>
      </c>
      <c r="D119" s="454"/>
      <c r="E119" s="458" t="s">
        <v>266</v>
      </c>
      <c r="F119" s="452"/>
      <c r="G119" s="458">
        <v>8</v>
      </c>
      <c r="H119" s="452"/>
      <c r="I119" s="466"/>
      <c r="J119" s="467"/>
      <c r="K119" s="471"/>
    </row>
    <row r="120" spans="1:11" ht="38.25" customHeight="1">
      <c r="A120" s="451">
        <v>54</v>
      </c>
      <c r="B120" s="452"/>
      <c r="C120" s="453" t="s">
        <v>430</v>
      </c>
      <c r="D120" s="454"/>
      <c r="E120" s="458" t="s">
        <v>12</v>
      </c>
      <c r="F120" s="452"/>
      <c r="G120" s="458"/>
      <c r="H120" s="452"/>
      <c r="I120" s="466" t="s">
        <v>333</v>
      </c>
      <c r="J120" s="467"/>
      <c r="K120" s="349"/>
    </row>
    <row r="121" spans="1:11" ht="38.25" customHeight="1">
      <c r="A121" s="451">
        <v>55</v>
      </c>
      <c r="B121" s="452"/>
      <c r="C121" s="453" t="s">
        <v>431</v>
      </c>
      <c r="D121" s="454"/>
      <c r="E121" s="458" t="s">
        <v>266</v>
      </c>
      <c r="F121" s="452"/>
      <c r="G121" s="458">
        <v>8</v>
      </c>
      <c r="H121" s="452"/>
      <c r="I121" s="466" t="s">
        <v>333</v>
      </c>
      <c r="J121" s="467"/>
      <c r="K121" s="471"/>
    </row>
    <row r="122" spans="1:11" ht="15" customHeight="1">
      <c r="A122" s="451"/>
      <c r="B122" s="452"/>
      <c r="C122" s="453" t="s">
        <v>432</v>
      </c>
      <c r="D122" s="454"/>
      <c r="E122" s="458"/>
      <c r="F122" s="452"/>
      <c r="G122" s="458"/>
      <c r="H122" s="452"/>
      <c r="I122" s="466"/>
      <c r="J122" s="467"/>
      <c r="K122" s="471"/>
    </row>
    <row r="123" spans="1:11" ht="38.25" customHeight="1">
      <c r="A123" s="451">
        <v>56</v>
      </c>
      <c r="B123" s="452"/>
      <c r="C123" s="453" t="s">
        <v>431</v>
      </c>
      <c r="D123" s="454"/>
      <c r="E123" s="458" t="s">
        <v>266</v>
      </c>
      <c r="F123" s="452"/>
      <c r="G123" s="458">
        <v>8</v>
      </c>
      <c r="H123" s="452"/>
      <c r="I123" s="466"/>
      <c r="J123" s="467"/>
      <c r="K123" s="471"/>
    </row>
    <row r="124" spans="1:11" ht="15" customHeight="1">
      <c r="A124" s="451"/>
      <c r="B124" s="452"/>
      <c r="C124" s="453" t="s">
        <v>433</v>
      </c>
      <c r="D124" s="454"/>
      <c r="E124" s="458"/>
      <c r="F124" s="452"/>
      <c r="G124" s="458"/>
      <c r="H124" s="452"/>
      <c r="I124" s="466"/>
      <c r="J124" s="467"/>
      <c r="K124" s="471"/>
    </row>
    <row r="125" spans="1:11" ht="38.25" customHeight="1">
      <c r="A125" s="451">
        <v>57</v>
      </c>
      <c r="B125" s="452"/>
      <c r="C125" s="453" t="s">
        <v>431</v>
      </c>
      <c r="D125" s="454"/>
      <c r="E125" s="458" t="s">
        <v>266</v>
      </c>
      <c r="F125" s="452"/>
      <c r="G125" s="458">
        <v>16</v>
      </c>
      <c r="H125" s="452"/>
      <c r="I125" s="466"/>
      <c r="J125" s="467"/>
      <c r="K125" s="471"/>
    </row>
    <row r="126" spans="1:11" ht="15" customHeight="1">
      <c r="A126" s="460"/>
      <c r="B126" s="461"/>
      <c r="C126" s="453" t="s">
        <v>434</v>
      </c>
      <c r="D126" s="454"/>
      <c r="E126" s="472"/>
      <c r="F126" s="461"/>
      <c r="G126" s="472"/>
      <c r="H126" s="461"/>
      <c r="I126" s="466"/>
      <c r="J126" s="467"/>
      <c r="K126" s="471"/>
    </row>
    <row r="127" spans="1:11" ht="38.25" customHeight="1">
      <c r="A127" s="451">
        <v>58</v>
      </c>
      <c r="B127" s="452"/>
      <c r="C127" s="453" t="s">
        <v>435</v>
      </c>
      <c r="D127" s="454"/>
      <c r="E127" s="458" t="s">
        <v>266</v>
      </c>
      <c r="F127" s="452"/>
      <c r="G127" s="458">
        <v>8</v>
      </c>
      <c r="H127" s="452"/>
      <c r="I127" s="466" t="s">
        <v>333</v>
      </c>
      <c r="J127" s="467"/>
      <c r="K127" s="471"/>
    </row>
    <row r="128" spans="1:11" ht="38.25" customHeight="1">
      <c r="A128" s="451">
        <v>59</v>
      </c>
      <c r="B128" s="452"/>
      <c r="C128" s="453" t="s">
        <v>436</v>
      </c>
      <c r="D128" s="454"/>
      <c r="E128" s="458" t="s">
        <v>266</v>
      </c>
      <c r="F128" s="452"/>
      <c r="G128" s="458">
        <v>8</v>
      </c>
      <c r="H128" s="452"/>
      <c r="I128" s="466"/>
      <c r="J128" s="467"/>
      <c r="K128" s="471"/>
    </row>
    <row r="129" spans="1:11" ht="38.25" customHeight="1">
      <c r="A129" s="451">
        <v>60</v>
      </c>
      <c r="B129" s="452"/>
      <c r="C129" s="453" t="s">
        <v>437</v>
      </c>
      <c r="D129" s="454"/>
      <c r="E129" s="458" t="s">
        <v>266</v>
      </c>
      <c r="F129" s="452"/>
      <c r="G129" s="458">
        <v>16</v>
      </c>
      <c r="H129" s="452"/>
      <c r="I129" s="466"/>
      <c r="J129" s="467"/>
      <c r="K129" s="471"/>
    </row>
    <row r="130" spans="1:11" ht="25.5" customHeight="1">
      <c r="A130" s="451">
        <v>61</v>
      </c>
      <c r="B130" s="452"/>
      <c r="C130" s="453" t="s">
        <v>438</v>
      </c>
      <c r="D130" s="454"/>
      <c r="E130" s="458" t="s">
        <v>266</v>
      </c>
      <c r="F130" s="452"/>
      <c r="G130" s="458">
        <v>14</v>
      </c>
      <c r="H130" s="452"/>
      <c r="I130" s="466" t="s">
        <v>333</v>
      </c>
      <c r="J130" s="467"/>
      <c r="K130" s="349"/>
    </row>
    <row r="131" spans="1:11" ht="25.5" customHeight="1">
      <c r="A131" s="451">
        <v>62</v>
      </c>
      <c r="B131" s="452"/>
      <c r="C131" s="453" t="s">
        <v>439</v>
      </c>
      <c r="D131" s="454"/>
      <c r="E131" s="458" t="s">
        <v>266</v>
      </c>
      <c r="F131" s="452"/>
      <c r="G131" s="458">
        <v>2</v>
      </c>
      <c r="H131" s="452"/>
      <c r="I131" s="466" t="s">
        <v>333</v>
      </c>
      <c r="J131" s="467"/>
      <c r="K131" s="349"/>
    </row>
    <row r="132" spans="1:11" ht="25.5" customHeight="1">
      <c r="A132" s="451">
        <v>63</v>
      </c>
      <c r="B132" s="452"/>
      <c r="C132" s="453" t="s">
        <v>440</v>
      </c>
      <c r="D132" s="454"/>
      <c r="E132" s="458" t="s">
        <v>266</v>
      </c>
      <c r="F132" s="452"/>
      <c r="G132" s="458">
        <v>8</v>
      </c>
      <c r="H132" s="452"/>
      <c r="I132" s="466" t="s">
        <v>333</v>
      </c>
      <c r="J132" s="467"/>
      <c r="K132" s="349"/>
    </row>
    <row r="133" spans="1:11" ht="15" customHeight="1">
      <c r="A133" s="451">
        <v>64</v>
      </c>
      <c r="B133" s="452"/>
      <c r="C133" s="453" t="s">
        <v>441</v>
      </c>
      <c r="D133" s="454"/>
      <c r="E133" s="458" t="s">
        <v>266</v>
      </c>
      <c r="F133" s="452"/>
      <c r="G133" s="458">
        <v>6</v>
      </c>
      <c r="H133" s="452"/>
      <c r="I133" s="466" t="s">
        <v>333</v>
      </c>
      <c r="J133" s="467"/>
      <c r="K133" s="349"/>
    </row>
    <row r="134" spans="1:11" ht="15" customHeight="1">
      <c r="A134" s="451">
        <v>65</v>
      </c>
      <c r="B134" s="452"/>
      <c r="C134" s="453" t="s">
        <v>442</v>
      </c>
      <c r="D134" s="454"/>
      <c r="E134" s="458" t="s">
        <v>266</v>
      </c>
      <c r="F134" s="452"/>
      <c r="G134" s="458">
        <v>2</v>
      </c>
      <c r="H134" s="452"/>
      <c r="I134" s="466" t="s">
        <v>333</v>
      </c>
      <c r="J134" s="467"/>
      <c r="K134" s="349"/>
    </row>
    <row r="135" spans="1:11" ht="15" customHeight="1">
      <c r="A135" s="462">
        <v>66</v>
      </c>
      <c r="B135" s="454"/>
      <c r="C135" s="453" t="s">
        <v>443</v>
      </c>
      <c r="D135" s="454"/>
      <c r="E135" s="458" t="s">
        <v>266</v>
      </c>
      <c r="F135" s="452"/>
      <c r="G135" s="458">
        <v>4</v>
      </c>
      <c r="H135" s="452"/>
      <c r="I135" s="466" t="s">
        <v>333</v>
      </c>
      <c r="J135" s="467"/>
      <c r="K135" s="349"/>
    </row>
    <row r="136" spans="1:11" ht="15" customHeight="1">
      <c r="A136" s="451">
        <v>67</v>
      </c>
      <c r="B136" s="452"/>
      <c r="C136" s="453" t="s">
        <v>444</v>
      </c>
      <c r="D136" s="454"/>
      <c r="E136" s="458" t="s">
        <v>266</v>
      </c>
      <c r="F136" s="452"/>
      <c r="G136" s="458">
        <v>4</v>
      </c>
      <c r="H136" s="452"/>
      <c r="I136" s="466" t="s">
        <v>333</v>
      </c>
      <c r="J136" s="467"/>
      <c r="K136" s="349"/>
    </row>
    <row r="137" spans="1:11" ht="15" customHeight="1">
      <c r="A137" s="451">
        <v>68</v>
      </c>
      <c r="B137" s="452"/>
      <c r="C137" s="453" t="s">
        <v>445</v>
      </c>
      <c r="D137" s="454"/>
      <c r="E137" s="458" t="s">
        <v>266</v>
      </c>
      <c r="F137" s="452"/>
      <c r="G137" s="458">
        <v>2</v>
      </c>
      <c r="H137" s="452"/>
      <c r="I137" s="466" t="s">
        <v>333</v>
      </c>
      <c r="J137" s="467"/>
      <c r="K137" s="349"/>
    </row>
    <row r="138" spans="1:11">
      <c r="A138" s="451"/>
      <c r="B138" s="452"/>
      <c r="C138" s="453"/>
      <c r="D138" s="454"/>
      <c r="E138" s="458"/>
      <c r="F138" s="452"/>
      <c r="G138" s="458"/>
      <c r="H138" s="452"/>
      <c r="I138" s="466" t="s">
        <v>333</v>
      </c>
      <c r="J138" s="467"/>
      <c r="K138" s="349"/>
    </row>
    <row r="139" spans="1:11">
      <c r="A139" s="451"/>
      <c r="B139" s="452"/>
      <c r="C139" s="453"/>
      <c r="D139" s="454"/>
      <c r="E139" s="458"/>
      <c r="F139" s="452"/>
      <c r="G139" s="458"/>
      <c r="H139" s="452"/>
      <c r="I139" s="466" t="s">
        <v>333</v>
      </c>
      <c r="J139" s="467"/>
      <c r="K139" s="349"/>
    </row>
    <row r="140" spans="1:11" ht="25.5" customHeight="1">
      <c r="A140" s="469" t="s">
        <v>333</v>
      </c>
      <c r="B140" s="470"/>
      <c r="C140" s="458" t="s">
        <v>446</v>
      </c>
      <c r="D140" s="452"/>
      <c r="E140" s="466" t="s">
        <v>333</v>
      </c>
      <c r="F140" s="470"/>
      <c r="G140" s="466" t="s">
        <v>333</v>
      </c>
      <c r="H140" s="470"/>
      <c r="I140" s="466" t="s">
        <v>333</v>
      </c>
      <c r="J140" s="467"/>
      <c r="K140" s="349"/>
    </row>
    <row r="141" spans="1:11" ht="25.5" customHeight="1">
      <c r="A141" s="451">
        <v>69</v>
      </c>
      <c r="B141" s="452"/>
      <c r="C141" s="453" t="s">
        <v>447</v>
      </c>
      <c r="D141" s="454"/>
      <c r="E141" s="458" t="s">
        <v>12</v>
      </c>
      <c r="F141" s="452"/>
      <c r="G141" s="458"/>
      <c r="H141" s="452"/>
      <c r="I141" s="466" t="s">
        <v>333</v>
      </c>
      <c r="J141" s="467"/>
      <c r="K141" s="349"/>
    </row>
    <row r="142" spans="1:11" ht="25.5" customHeight="1" thickBot="1">
      <c r="A142" s="350"/>
      <c r="B142" s="451">
        <v>70</v>
      </c>
      <c r="C142" s="452"/>
      <c r="D142" s="453" t="s">
        <v>448</v>
      </c>
      <c r="E142" s="454"/>
      <c r="F142" s="458" t="s">
        <v>12</v>
      </c>
      <c r="G142" s="452"/>
      <c r="H142" s="458"/>
      <c r="I142" s="452"/>
      <c r="J142" s="466" t="s">
        <v>333</v>
      </c>
      <c r="K142" s="467"/>
    </row>
    <row r="143" spans="1:11" ht="15.75" thickTop="1">
      <c r="A143" s="468" t="s">
        <v>333</v>
      </c>
      <c r="B143" s="468"/>
      <c r="C143" s="468"/>
      <c r="D143" s="468"/>
      <c r="E143" s="468"/>
      <c r="F143" s="468"/>
      <c r="G143" s="468"/>
      <c r="H143" s="468"/>
      <c r="I143" s="468"/>
      <c r="J143" s="468"/>
      <c r="K143" s="349"/>
    </row>
    <row r="144" spans="1:11" ht="15" customHeight="1">
      <c r="A144" s="463" t="s">
        <v>449</v>
      </c>
      <c r="B144" s="463"/>
      <c r="C144" s="463"/>
      <c r="D144" s="463"/>
      <c r="E144" s="463"/>
      <c r="F144" s="463"/>
      <c r="G144" s="463"/>
      <c r="H144" s="463"/>
      <c r="I144" s="463"/>
      <c r="J144" s="463"/>
      <c r="K144" s="464"/>
    </row>
    <row r="145" spans="1:11" ht="15" customHeight="1">
      <c r="A145" s="463" t="s">
        <v>450</v>
      </c>
      <c r="B145" s="463"/>
      <c r="C145" s="463"/>
      <c r="D145" s="463"/>
      <c r="E145" s="463"/>
      <c r="F145" s="463"/>
      <c r="G145" s="463"/>
      <c r="H145" s="463"/>
      <c r="I145" s="463"/>
      <c r="J145" s="463"/>
      <c r="K145" s="464"/>
    </row>
    <row r="146" spans="1:11" ht="15" customHeight="1">
      <c r="A146" s="463" t="s">
        <v>451</v>
      </c>
      <c r="B146" s="463"/>
      <c r="C146" s="463"/>
      <c r="D146" s="463"/>
      <c r="E146" s="463"/>
      <c r="F146" s="463"/>
      <c r="G146" s="463"/>
      <c r="H146" s="463"/>
      <c r="I146" s="463"/>
      <c r="J146" s="463"/>
      <c r="K146" s="464"/>
    </row>
    <row r="147" spans="1:11" ht="15" customHeight="1">
      <c r="A147" s="465" t="s">
        <v>452</v>
      </c>
      <c r="B147" s="465"/>
      <c r="C147" s="465"/>
      <c r="D147" s="465"/>
      <c r="E147" s="465"/>
      <c r="F147" s="465"/>
      <c r="G147" s="465"/>
      <c r="H147" s="465"/>
      <c r="I147" s="465"/>
      <c r="J147" s="465"/>
      <c r="K147" s="464"/>
    </row>
    <row r="148" spans="1:11">
      <c r="A148" s="364"/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</row>
    <row r="149" spans="1:11" ht="15.75">
      <c r="A149" s="366"/>
    </row>
    <row r="150" spans="1:11" ht="15.75">
      <c r="A150" s="366"/>
    </row>
    <row r="151" spans="1:11" ht="15.75">
      <c r="A151" s="366"/>
    </row>
    <row r="152" spans="1:11" ht="15.75">
      <c r="A152" s="366"/>
    </row>
    <row r="153" spans="1:11" ht="15.75">
      <c r="A153" s="366"/>
    </row>
  </sheetData>
  <mergeCells count="478">
    <mergeCell ref="A1:C1"/>
    <mergeCell ref="D1:G1"/>
    <mergeCell ref="A2:C2"/>
    <mergeCell ref="D2:G2"/>
    <mergeCell ref="A3:C3"/>
    <mergeCell ref="D3:G3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  <mergeCell ref="A13:C13"/>
    <mergeCell ref="D13:G13"/>
    <mergeCell ref="A14:G14"/>
    <mergeCell ref="A15:C15"/>
    <mergeCell ref="D15:G15"/>
    <mergeCell ref="A16:G16"/>
    <mergeCell ref="A10:C10"/>
    <mergeCell ref="D10:G10"/>
    <mergeCell ref="A11:C11"/>
    <mergeCell ref="D11:G11"/>
    <mergeCell ref="A12:C12"/>
    <mergeCell ref="D12:G12"/>
    <mergeCell ref="A21:A22"/>
    <mergeCell ref="C21:D21"/>
    <mergeCell ref="C22:D22"/>
    <mergeCell ref="F21:F22"/>
    <mergeCell ref="G21:H22"/>
    <mergeCell ref="C23:D23"/>
    <mergeCell ref="G23:H23"/>
    <mergeCell ref="A17:C17"/>
    <mergeCell ref="D17:G17"/>
    <mergeCell ref="A18:G18"/>
    <mergeCell ref="A19:C19"/>
    <mergeCell ref="D19:G19"/>
    <mergeCell ref="A20:G20"/>
    <mergeCell ref="A27:A30"/>
    <mergeCell ref="B27:B30"/>
    <mergeCell ref="C27:D27"/>
    <mergeCell ref="C28:D28"/>
    <mergeCell ref="C29:D29"/>
    <mergeCell ref="C30:D30"/>
    <mergeCell ref="C24:D24"/>
    <mergeCell ref="G24:H24"/>
    <mergeCell ref="C25:D25"/>
    <mergeCell ref="G25:H25"/>
    <mergeCell ref="C26:D26"/>
    <mergeCell ref="G26:H26"/>
    <mergeCell ref="E27:E30"/>
    <mergeCell ref="F27:F30"/>
    <mergeCell ref="G27:H30"/>
    <mergeCell ref="C32:D32"/>
    <mergeCell ref="C33:D33"/>
    <mergeCell ref="C34:D34"/>
    <mergeCell ref="E31:E34"/>
    <mergeCell ref="F31:F34"/>
    <mergeCell ref="G31:H34"/>
    <mergeCell ref="B35:B37"/>
    <mergeCell ref="C35:D35"/>
    <mergeCell ref="C36:D36"/>
    <mergeCell ref="C37:D37"/>
    <mergeCell ref="E35:E37"/>
    <mergeCell ref="F35:F37"/>
    <mergeCell ref="G35:H37"/>
    <mergeCell ref="G38:H39"/>
    <mergeCell ref="B40:B42"/>
    <mergeCell ref="C40:D40"/>
    <mergeCell ref="C41:D41"/>
    <mergeCell ref="C42:D42"/>
    <mergeCell ref="E40:E42"/>
    <mergeCell ref="F40:F42"/>
    <mergeCell ref="G40:H42"/>
    <mergeCell ref="A38:A39"/>
    <mergeCell ref="B38:B39"/>
    <mergeCell ref="C38:D38"/>
    <mergeCell ref="C39:D39"/>
    <mergeCell ref="E38:E39"/>
    <mergeCell ref="F38:F39"/>
    <mergeCell ref="E43:E46"/>
    <mergeCell ref="F43:F46"/>
    <mergeCell ref="G43:H46"/>
    <mergeCell ref="B47:B49"/>
    <mergeCell ref="C47:D47"/>
    <mergeCell ref="C48:D48"/>
    <mergeCell ref="C49:D49"/>
    <mergeCell ref="E47:E49"/>
    <mergeCell ref="F47:F49"/>
    <mergeCell ref="B43:B46"/>
    <mergeCell ref="C43:D43"/>
    <mergeCell ref="C44:D44"/>
    <mergeCell ref="C45:D45"/>
    <mergeCell ref="C46:D46"/>
    <mergeCell ref="G53:H53"/>
    <mergeCell ref="C54:D54"/>
    <mergeCell ref="G54:H54"/>
    <mergeCell ref="C55:D55"/>
    <mergeCell ref="C56:D56"/>
    <mergeCell ref="C57:D57"/>
    <mergeCell ref="C58:D58"/>
    <mergeCell ref="G55:H58"/>
    <mergeCell ref="G47:H49"/>
    <mergeCell ref="C50:D50"/>
    <mergeCell ref="G50:H50"/>
    <mergeCell ref="C51:D51"/>
    <mergeCell ref="C52:D52"/>
    <mergeCell ref="E51:E52"/>
    <mergeCell ref="F51:F52"/>
    <mergeCell ref="G51:H52"/>
    <mergeCell ref="E68:F68"/>
    <mergeCell ref="G68:H68"/>
    <mergeCell ref="I68:J68"/>
    <mergeCell ref="A69:B69"/>
    <mergeCell ref="G59:H60"/>
    <mergeCell ref="G61:H65"/>
    <mergeCell ref="A59:A60"/>
    <mergeCell ref="B59:B60"/>
    <mergeCell ref="C59:D59"/>
    <mergeCell ref="C60:D60"/>
    <mergeCell ref="E59:E60"/>
    <mergeCell ref="F59:F60"/>
    <mergeCell ref="E75:F75"/>
    <mergeCell ref="A76:B76"/>
    <mergeCell ref="A77:B77"/>
    <mergeCell ref="A78:B78"/>
    <mergeCell ref="C69:D69"/>
    <mergeCell ref="C70:D70"/>
    <mergeCell ref="C71:D71"/>
    <mergeCell ref="C72:D72"/>
    <mergeCell ref="C73:D73"/>
    <mergeCell ref="C74:D74"/>
    <mergeCell ref="C75:D75"/>
    <mergeCell ref="A70:B70"/>
    <mergeCell ref="A71:B71"/>
    <mergeCell ref="A72:B72"/>
    <mergeCell ref="A73:B73"/>
    <mergeCell ref="A74:B74"/>
    <mergeCell ref="A75:B75"/>
    <mergeCell ref="G76:H76"/>
    <mergeCell ref="G77:H77"/>
    <mergeCell ref="G78:H78"/>
    <mergeCell ref="I69:J78"/>
    <mergeCell ref="K69:K78"/>
    <mergeCell ref="E79:F79"/>
    <mergeCell ref="G79:H79"/>
    <mergeCell ref="I79:J79"/>
    <mergeCell ref="E76:F76"/>
    <mergeCell ref="E77:F77"/>
    <mergeCell ref="E78:F78"/>
    <mergeCell ref="G69:H69"/>
    <mergeCell ref="G70:H70"/>
    <mergeCell ref="G71:H71"/>
    <mergeCell ref="G72:H72"/>
    <mergeCell ref="G73:H73"/>
    <mergeCell ref="G74:H74"/>
    <mergeCell ref="G75:H75"/>
    <mergeCell ref="E69:F69"/>
    <mergeCell ref="E70:F70"/>
    <mergeCell ref="E71:F71"/>
    <mergeCell ref="E72:F72"/>
    <mergeCell ref="E73:F73"/>
    <mergeCell ref="E74:F74"/>
    <mergeCell ref="A80:B80"/>
    <mergeCell ref="C80:D80"/>
    <mergeCell ref="E80:F80"/>
    <mergeCell ref="G80:H80"/>
    <mergeCell ref="I80:J80"/>
    <mergeCell ref="A81:B83"/>
    <mergeCell ref="C81:D81"/>
    <mergeCell ref="C82:D82"/>
    <mergeCell ref="C83:D83"/>
    <mergeCell ref="E81:F83"/>
    <mergeCell ref="G81:H83"/>
    <mergeCell ref="I81:J83"/>
    <mergeCell ref="K81:K83"/>
    <mergeCell ref="E84:F84"/>
    <mergeCell ref="G84:H84"/>
    <mergeCell ref="I84:J84"/>
    <mergeCell ref="G88:H88"/>
    <mergeCell ref="G89:H89"/>
    <mergeCell ref="E85:F85"/>
    <mergeCell ref="E86:F86"/>
    <mergeCell ref="E87:F87"/>
    <mergeCell ref="E88:F88"/>
    <mergeCell ref="E89:F89"/>
    <mergeCell ref="G85:H85"/>
    <mergeCell ref="G86:H86"/>
    <mergeCell ref="G87:H87"/>
    <mergeCell ref="I85:J95"/>
    <mergeCell ref="K85:K95"/>
    <mergeCell ref="C91:D91"/>
    <mergeCell ref="C92:D92"/>
    <mergeCell ref="C93:D93"/>
    <mergeCell ref="C94:D94"/>
    <mergeCell ref="C95:D95"/>
    <mergeCell ref="A91:B91"/>
    <mergeCell ref="A92:B92"/>
    <mergeCell ref="A93:B93"/>
    <mergeCell ref="A94:B94"/>
    <mergeCell ref="A95:B95"/>
    <mergeCell ref="A85:B85"/>
    <mergeCell ref="A86:B86"/>
    <mergeCell ref="A87:B87"/>
    <mergeCell ref="A88:B88"/>
    <mergeCell ref="A89:B89"/>
    <mergeCell ref="A90:B90"/>
    <mergeCell ref="E90:F90"/>
    <mergeCell ref="C90:D90"/>
    <mergeCell ref="C85:D85"/>
    <mergeCell ref="C86:D86"/>
    <mergeCell ref="C87:D87"/>
    <mergeCell ref="C88:D88"/>
    <mergeCell ref="C89:D89"/>
    <mergeCell ref="E97:F97"/>
    <mergeCell ref="G90:H90"/>
    <mergeCell ref="G91:H91"/>
    <mergeCell ref="G92:H92"/>
    <mergeCell ref="G93:H93"/>
    <mergeCell ref="G94:H94"/>
    <mergeCell ref="G95:H95"/>
    <mergeCell ref="E91:F91"/>
    <mergeCell ref="E92:F92"/>
    <mergeCell ref="E93:F93"/>
    <mergeCell ref="E94:F94"/>
    <mergeCell ref="E95:F95"/>
    <mergeCell ref="I96:J100"/>
    <mergeCell ref="K96:K100"/>
    <mergeCell ref="A101:B102"/>
    <mergeCell ref="C101:D101"/>
    <mergeCell ref="C102:D102"/>
    <mergeCell ref="E101:F102"/>
    <mergeCell ref="G101:H102"/>
    <mergeCell ref="I101:J102"/>
    <mergeCell ref="K101:K102"/>
    <mergeCell ref="E98:F98"/>
    <mergeCell ref="E99:F99"/>
    <mergeCell ref="E100:F100"/>
    <mergeCell ref="G96:H96"/>
    <mergeCell ref="G97:H97"/>
    <mergeCell ref="G98:H98"/>
    <mergeCell ref="G99:H99"/>
    <mergeCell ref="G100:H100"/>
    <mergeCell ref="A96:B100"/>
    <mergeCell ref="C96:D96"/>
    <mergeCell ref="C97:D97"/>
    <mergeCell ref="C98:D98"/>
    <mergeCell ref="C99:D99"/>
    <mergeCell ref="C100:D100"/>
    <mergeCell ref="E96:F96"/>
    <mergeCell ref="A103:B103"/>
    <mergeCell ref="C103:D103"/>
    <mergeCell ref="E103:F103"/>
    <mergeCell ref="G103:H103"/>
    <mergeCell ref="I103:J103"/>
    <mergeCell ref="A104:B104"/>
    <mergeCell ref="C104:D104"/>
    <mergeCell ref="E104:F104"/>
    <mergeCell ref="G104:H104"/>
    <mergeCell ref="I104:J104"/>
    <mergeCell ref="A105:B105"/>
    <mergeCell ref="C105:D105"/>
    <mergeCell ref="E105:F105"/>
    <mergeCell ref="G105:H105"/>
    <mergeCell ref="I105:J105"/>
    <mergeCell ref="A106:B106"/>
    <mergeCell ref="C106:D106"/>
    <mergeCell ref="E106:F106"/>
    <mergeCell ref="G106:H106"/>
    <mergeCell ref="I106:J106"/>
    <mergeCell ref="A107:B107"/>
    <mergeCell ref="C107:D107"/>
    <mergeCell ref="E107:F107"/>
    <mergeCell ref="G107:H107"/>
    <mergeCell ref="I107:J107"/>
    <mergeCell ref="A108:B108"/>
    <mergeCell ref="C108:D108"/>
    <mergeCell ref="E108:F108"/>
    <mergeCell ref="G108:H108"/>
    <mergeCell ref="I108:J108"/>
    <mergeCell ref="C112:D112"/>
    <mergeCell ref="C113:D113"/>
    <mergeCell ref="A109:B109"/>
    <mergeCell ref="C109:D109"/>
    <mergeCell ref="E109:F109"/>
    <mergeCell ref="G109:H109"/>
    <mergeCell ref="I109:J109"/>
    <mergeCell ref="A110:B110"/>
    <mergeCell ref="C110:D110"/>
    <mergeCell ref="E110:F110"/>
    <mergeCell ref="G110:H110"/>
    <mergeCell ref="I110:J110"/>
    <mergeCell ref="E116:F116"/>
    <mergeCell ref="G116:H116"/>
    <mergeCell ref="I116:J116"/>
    <mergeCell ref="A117:B117"/>
    <mergeCell ref="G117:H117"/>
    <mergeCell ref="I111:J113"/>
    <mergeCell ref="K111:K113"/>
    <mergeCell ref="A114:B115"/>
    <mergeCell ref="C114:D114"/>
    <mergeCell ref="C115:D115"/>
    <mergeCell ref="E114:F115"/>
    <mergeCell ref="G114:H115"/>
    <mergeCell ref="I114:J115"/>
    <mergeCell ref="K114:K115"/>
    <mergeCell ref="E111:F111"/>
    <mergeCell ref="E112:F112"/>
    <mergeCell ref="E113:F113"/>
    <mergeCell ref="G111:H111"/>
    <mergeCell ref="G112:H112"/>
    <mergeCell ref="G113:H113"/>
    <mergeCell ref="A111:B111"/>
    <mergeCell ref="A112:B112"/>
    <mergeCell ref="A113:B113"/>
    <mergeCell ref="C111:D111"/>
    <mergeCell ref="G118:H118"/>
    <mergeCell ref="G119:H119"/>
    <mergeCell ref="I117:J119"/>
    <mergeCell ref="K117:K119"/>
    <mergeCell ref="E120:F120"/>
    <mergeCell ref="G120:H120"/>
    <mergeCell ref="I120:J120"/>
    <mergeCell ref="A118:B118"/>
    <mergeCell ref="A119:B119"/>
    <mergeCell ref="C117:D117"/>
    <mergeCell ref="C118:D118"/>
    <mergeCell ref="C119:D119"/>
    <mergeCell ref="E117:F117"/>
    <mergeCell ref="E118:F118"/>
    <mergeCell ref="E119:F119"/>
    <mergeCell ref="E129:F129"/>
    <mergeCell ref="G127:H127"/>
    <mergeCell ref="G128:H128"/>
    <mergeCell ref="G129:H129"/>
    <mergeCell ref="I127:J129"/>
    <mergeCell ref="K127:K129"/>
    <mergeCell ref="I121:J126"/>
    <mergeCell ref="K121:K126"/>
    <mergeCell ref="E127:F127"/>
    <mergeCell ref="E128:F128"/>
    <mergeCell ref="G121:H121"/>
    <mergeCell ref="G122:H122"/>
    <mergeCell ref="G123:H123"/>
    <mergeCell ref="G124:H124"/>
    <mergeCell ref="G125:H125"/>
    <mergeCell ref="G126:H126"/>
    <mergeCell ref="E121:F121"/>
    <mergeCell ref="E122:F122"/>
    <mergeCell ref="E123:F123"/>
    <mergeCell ref="E124:F124"/>
    <mergeCell ref="E125:F125"/>
    <mergeCell ref="E126:F126"/>
    <mergeCell ref="A130:B130"/>
    <mergeCell ref="C130:D130"/>
    <mergeCell ref="E130:F130"/>
    <mergeCell ref="G130:H130"/>
    <mergeCell ref="I130:J130"/>
    <mergeCell ref="A131:B131"/>
    <mergeCell ref="C131:D131"/>
    <mergeCell ref="E131:F131"/>
    <mergeCell ref="G131:H131"/>
    <mergeCell ref="I131:J131"/>
    <mergeCell ref="A132:B132"/>
    <mergeCell ref="C132:D132"/>
    <mergeCell ref="E132:F132"/>
    <mergeCell ref="G132:H132"/>
    <mergeCell ref="I132:J132"/>
    <mergeCell ref="A133:B133"/>
    <mergeCell ref="C133:D133"/>
    <mergeCell ref="E133:F133"/>
    <mergeCell ref="G133:H133"/>
    <mergeCell ref="I133:J133"/>
    <mergeCell ref="A134:B134"/>
    <mergeCell ref="C134:D134"/>
    <mergeCell ref="E134:F134"/>
    <mergeCell ref="G134:H134"/>
    <mergeCell ref="I134:J134"/>
    <mergeCell ref="A135:B135"/>
    <mergeCell ref="C135:D135"/>
    <mergeCell ref="E135:F135"/>
    <mergeCell ref="G135:H135"/>
    <mergeCell ref="I135:J135"/>
    <mergeCell ref="A136:B136"/>
    <mergeCell ref="C136:D136"/>
    <mergeCell ref="E136:F136"/>
    <mergeCell ref="G136:H136"/>
    <mergeCell ref="I136:J136"/>
    <mergeCell ref="A137:B137"/>
    <mergeCell ref="C137:D137"/>
    <mergeCell ref="E137:F137"/>
    <mergeCell ref="G137:H137"/>
    <mergeCell ref="I137:J137"/>
    <mergeCell ref="A138:B138"/>
    <mergeCell ref="C138:D138"/>
    <mergeCell ref="E138:F138"/>
    <mergeCell ref="G138:H138"/>
    <mergeCell ref="I138:J138"/>
    <mergeCell ref="A139:B139"/>
    <mergeCell ref="C139:D139"/>
    <mergeCell ref="E139:F139"/>
    <mergeCell ref="G139:H139"/>
    <mergeCell ref="I139:J139"/>
    <mergeCell ref="A140:B140"/>
    <mergeCell ref="C140:D140"/>
    <mergeCell ref="E140:F140"/>
    <mergeCell ref="G140:H140"/>
    <mergeCell ref="I140:J140"/>
    <mergeCell ref="A141:B141"/>
    <mergeCell ref="C141:D141"/>
    <mergeCell ref="E141:F141"/>
    <mergeCell ref="G141:H141"/>
    <mergeCell ref="I141:J141"/>
    <mergeCell ref="A144:J144"/>
    <mergeCell ref="A145:J145"/>
    <mergeCell ref="K144:K145"/>
    <mergeCell ref="A146:J146"/>
    <mergeCell ref="A147:J147"/>
    <mergeCell ref="K146:K147"/>
    <mergeCell ref="B142:C142"/>
    <mergeCell ref="D142:E142"/>
    <mergeCell ref="F142:G142"/>
    <mergeCell ref="H142:I142"/>
    <mergeCell ref="J142:K142"/>
    <mergeCell ref="A143:J143"/>
    <mergeCell ref="A129:B129"/>
    <mergeCell ref="A128:B128"/>
    <mergeCell ref="A127:B127"/>
    <mergeCell ref="A120:B120"/>
    <mergeCell ref="A84:B84"/>
    <mergeCell ref="C129:D129"/>
    <mergeCell ref="C128:D128"/>
    <mergeCell ref="C127:D127"/>
    <mergeCell ref="C120:D120"/>
    <mergeCell ref="C84:D84"/>
    <mergeCell ref="C121:D121"/>
    <mergeCell ref="C122:D122"/>
    <mergeCell ref="C123:D123"/>
    <mergeCell ref="C124:D124"/>
    <mergeCell ref="C125:D125"/>
    <mergeCell ref="C126:D126"/>
    <mergeCell ref="A121:B121"/>
    <mergeCell ref="A122:B122"/>
    <mergeCell ref="A123:B123"/>
    <mergeCell ref="A124:B124"/>
    <mergeCell ref="A125:B125"/>
    <mergeCell ref="A126:B126"/>
    <mergeCell ref="A116:B116"/>
    <mergeCell ref="C116:D116"/>
    <mergeCell ref="A35:A37"/>
    <mergeCell ref="A31:A34"/>
    <mergeCell ref="A79:B79"/>
    <mergeCell ref="A61:A65"/>
    <mergeCell ref="A55:A58"/>
    <mergeCell ref="A51:A52"/>
    <mergeCell ref="A47:A49"/>
    <mergeCell ref="A40:A42"/>
    <mergeCell ref="C65:D65"/>
    <mergeCell ref="C64:D64"/>
    <mergeCell ref="C63:D63"/>
    <mergeCell ref="C62:D62"/>
    <mergeCell ref="C61:D61"/>
    <mergeCell ref="C79:D79"/>
    <mergeCell ref="C76:D76"/>
    <mergeCell ref="C77:D77"/>
    <mergeCell ref="C78:D78"/>
    <mergeCell ref="A68:B68"/>
    <mergeCell ref="C68:D68"/>
    <mergeCell ref="C53:D53"/>
    <mergeCell ref="B51:B52"/>
    <mergeCell ref="A43:A46"/>
    <mergeCell ref="B31:B34"/>
    <mergeCell ref="C31:D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view="pageBreakPreview" topLeftCell="A25" zoomScaleSheetLayoutView="100" workbookViewId="0">
      <selection activeCell="D36" sqref="D36"/>
    </sheetView>
  </sheetViews>
  <sheetFormatPr defaultRowHeight="15"/>
  <cols>
    <col min="1" max="1" width="5.140625" customWidth="1"/>
    <col min="2" max="2" width="32.7109375" customWidth="1"/>
    <col min="3" max="3" width="6" bestFit="1" customWidth="1"/>
    <col min="5" max="5" width="10.140625" bestFit="1" customWidth="1"/>
    <col min="6" max="6" width="14.140625" customWidth="1"/>
    <col min="7" max="7" width="9.140625" customWidth="1"/>
  </cols>
  <sheetData>
    <row r="2" spans="1:7" ht="18.75">
      <c r="A2" s="389" t="s">
        <v>67</v>
      </c>
      <c r="B2" s="389"/>
      <c r="C2" s="389"/>
      <c r="D2" s="389"/>
      <c r="E2" s="389"/>
      <c r="F2" s="389"/>
      <c r="G2" s="389"/>
    </row>
    <row r="3" spans="1:7" ht="18.75">
      <c r="A3" s="93"/>
      <c r="B3" s="389" t="s">
        <v>59</v>
      </c>
      <c r="C3" s="389"/>
      <c r="D3" s="389"/>
      <c r="E3" s="389"/>
      <c r="F3" s="389"/>
      <c r="G3" s="93"/>
    </row>
    <row r="4" spans="1:7" ht="38.25" customHeight="1" thickBot="1">
      <c r="A4" s="390" t="s">
        <v>91</v>
      </c>
      <c r="B4" s="390"/>
      <c r="C4" s="390"/>
      <c r="D4" s="390"/>
      <c r="E4" s="390"/>
      <c r="F4" s="390"/>
      <c r="G4" s="390"/>
    </row>
    <row r="5" spans="1:7" ht="31.5" customHeight="1" thickBot="1">
      <c r="A5" s="15"/>
      <c r="B5" s="58"/>
      <c r="C5" s="387" t="s">
        <v>6</v>
      </c>
      <c r="D5" s="387"/>
      <c r="E5" s="58" t="s">
        <v>39</v>
      </c>
      <c r="F5" s="58" t="s">
        <v>38</v>
      </c>
      <c r="G5" s="42" t="s">
        <v>40</v>
      </c>
    </row>
    <row r="6" spans="1:7">
      <c r="A6" s="13"/>
      <c r="B6" s="13"/>
      <c r="C6" s="14"/>
      <c r="D6" s="14"/>
      <c r="E6" s="14"/>
      <c r="F6" s="69"/>
      <c r="G6" s="13"/>
    </row>
    <row r="7" spans="1:7" ht="22.5" customHeight="1">
      <c r="A7" s="2"/>
      <c r="B7" s="17" t="s">
        <v>88</v>
      </c>
      <c r="C7" s="3"/>
      <c r="D7" s="3"/>
      <c r="E7" s="3"/>
      <c r="F7" s="14"/>
      <c r="G7" s="2"/>
    </row>
    <row r="8" spans="1:7">
      <c r="A8" s="2">
        <v>1</v>
      </c>
      <c r="B8" s="2" t="s">
        <v>64</v>
      </c>
      <c r="C8" s="5">
        <v>0.02</v>
      </c>
      <c r="D8" s="6" t="s">
        <v>12</v>
      </c>
      <c r="E8" s="7">
        <v>18333</v>
      </c>
      <c r="F8" s="85">
        <f>C8*E8</f>
        <v>366.66</v>
      </c>
      <c r="G8" s="2"/>
    </row>
    <row r="9" spans="1:7">
      <c r="A9" s="2">
        <v>2</v>
      </c>
      <c r="B9" s="2" t="s">
        <v>65</v>
      </c>
      <c r="C9" s="5">
        <v>18</v>
      </c>
      <c r="D9" s="6" t="s">
        <v>7</v>
      </c>
      <c r="E9" s="7">
        <v>1950</v>
      </c>
      <c r="F9" s="85">
        <f t="shared" ref="F9:F20" si="0">E9*C9</f>
        <v>35100</v>
      </c>
      <c r="G9" s="2"/>
    </row>
    <row r="10" spans="1:7">
      <c r="A10" s="2">
        <v>3</v>
      </c>
      <c r="B10" s="2" t="s">
        <v>68</v>
      </c>
      <c r="C10" s="5">
        <v>2</v>
      </c>
      <c r="D10" s="6" t="s">
        <v>14</v>
      </c>
      <c r="E10" s="7">
        <v>85</v>
      </c>
      <c r="F10" s="44">
        <f t="shared" si="0"/>
        <v>170</v>
      </c>
      <c r="G10" s="2"/>
    </row>
    <row r="11" spans="1:7">
      <c r="A11" s="2">
        <v>4</v>
      </c>
      <c r="B11" s="2" t="s">
        <v>69</v>
      </c>
      <c r="C11" s="5">
        <v>3</v>
      </c>
      <c r="D11" s="6" t="s">
        <v>9</v>
      </c>
      <c r="E11" s="7">
        <v>108.33</v>
      </c>
      <c r="F11" s="44">
        <f t="shared" si="0"/>
        <v>324.99</v>
      </c>
      <c r="G11" s="2"/>
    </row>
    <row r="12" spans="1:7">
      <c r="A12" s="2">
        <v>5</v>
      </c>
      <c r="B12" s="2" t="s">
        <v>70</v>
      </c>
      <c r="C12" s="5">
        <v>7</v>
      </c>
      <c r="D12" s="6" t="s">
        <v>14</v>
      </c>
      <c r="E12" s="7">
        <v>265</v>
      </c>
      <c r="F12" s="44">
        <f t="shared" si="0"/>
        <v>1855</v>
      </c>
      <c r="G12" s="2"/>
    </row>
    <row r="13" spans="1:7">
      <c r="A13" s="2">
        <v>6</v>
      </c>
      <c r="B13" s="2" t="s">
        <v>71</v>
      </c>
      <c r="C13" s="5">
        <v>120</v>
      </c>
      <c r="D13" s="6" t="s">
        <v>7</v>
      </c>
      <c r="E13" s="7">
        <v>14.43</v>
      </c>
      <c r="F13" s="44">
        <f t="shared" si="0"/>
        <v>1731.6</v>
      </c>
      <c r="G13" s="2"/>
    </row>
    <row r="14" spans="1:7">
      <c r="A14" s="2">
        <v>7</v>
      </c>
      <c r="B14" s="2" t="s">
        <v>72</v>
      </c>
      <c r="C14" s="5">
        <v>25</v>
      </c>
      <c r="D14" s="6" t="s">
        <v>16</v>
      </c>
      <c r="E14" s="7">
        <v>44.85</v>
      </c>
      <c r="F14" s="44">
        <f t="shared" si="0"/>
        <v>1121.25</v>
      </c>
      <c r="G14" s="2"/>
    </row>
    <row r="15" spans="1:7">
      <c r="A15" s="2">
        <v>8</v>
      </c>
      <c r="B15" s="2" t="s">
        <v>73</v>
      </c>
      <c r="C15" s="5">
        <v>15</v>
      </c>
      <c r="D15" s="6" t="s">
        <v>16</v>
      </c>
      <c r="E15" s="7">
        <v>47.2</v>
      </c>
      <c r="F15" s="44">
        <f t="shared" si="0"/>
        <v>708</v>
      </c>
      <c r="G15" s="2"/>
    </row>
    <row r="16" spans="1:7">
      <c r="A16" s="2">
        <v>9</v>
      </c>
      <c r="B16" s="2" t="s">
        <v>74</v>
      </c>
      <c r="C16" s="5">
        <v>10</v>
      </c>
      <c r="D16" s="6" t="s">
        <v>16</v>
      </c>
      <c r="E16" s="7">
        <v>39</v>
      </c>
      <c r="F16" s="44">
        <f t="shared" si="0"/>
        <v>390</v>
      </c>
      <c r="G16" s="2"/>
    </row>
    <row r="17" spans="1:8">
      <c r="A17" s="2">
        <v>10</v>
      </c>
      <c r="B17" s="2" t="s">
        <v>75</v>
      </c>
      <c r="C17" s="5">
        <v>5</v>
      </c>
      <c r="D17" s="6" t="s">
        <v>16</v>
      </c>
      <c r="E17" s="7">
        <v>38.4</v>
      </c>
      <c r="F17" s="44">
        <f t="shared" si="0"/>
        <v>192</v>
      </c>
      <c r="G17" s="2"/>
    </row>
    <row r="18" spans="1:8">
      <c r="A18" s="2">
        <v>11</v>
      </c>
      <c r="B18" s="2" t="s">
        <v>76</v>
      </c>
      <c r="C18" s="5">
        <v>23.3</v>
      </c>
      <c r="D18" s="6" t="s">
        <v>7</v>
      </c>
      <c r="E18" s="7">
        <v>23.25</v>
      </c>
      <c r="F18" s="44">
        <f t="shared" si="0"/>
        <v>541.72500000000002</v>
      </c>
      <c r="G18" s="2"/>
    </row>
    <row r="19" spans="1:8">
      <c r="A19" s="2">
        <v>12</v>
      </c>
      <c r="B19" s="2" t="s">
        <v>11</v>
      </c>
      <c r="C19" s="5">
        <v>2.1000000000000001E-2</v>
      </c>
      <c r="D19" s="6" t="s">
        <v>12</v>
      </c>
      <c r="E19" s="7">
        <v>24206.19</v>
      </c>
      <c r="F19" s="44">
        <f t="shared" si="0"/>
        <v>508.32999000000001</v>
      </c>
      <c r="G19" s="2"/>
    </row>
    <row r="20" spans="1:8">
      <c r="A20" s="2">
        <v>13</v>
      </c>
      <c r="B20" s="2" t="s">
        <v>25</v>
      </c>
      <c r="C20" s="5">
        <v>10</v>
      </c>
      <c r="D20" s="6" t="s">
        <v>14</v>
      </c>
      <c r="E20" s="7">
        <v>65.45</v>
      </c>
      <c r="F20" s="44">
        <f t="shared" si="0"/>
        <v>654.5</v>
      </c>
      <c r="G20" s="2"/>
    </row>
    <row r="21" spans="1:8">
      <c r="A21" s="2"/>
      <c r="B21" s="2"/>
      <c r="C21" s="5"/>
      <c r="D21" s="6"/>
      <c r="E21" s="7"/>
      <c r="F21" s="44"/>
      <c r="G21" s="2"/>
    </row>
    <row r="22" spans="1:8">
      <c r="A22" s="2"/>
      <c r="B22" s="2"/>
      <c r="C22" s="5"/>
      <c r="D22" s="6"/>
      <c r="E22" s="7"/>
      <c r="F22" s="44"/>
      <c r="G22" s="2"/>
    </row>
    <row r="23" spans="1:8">
      <c r="A23" s="2"/>
      <c r="B23" s="2"/>
      <c r="C23" s="5"/>
      <c r="D23" s="6"/>
      <c r="E23" s="7"/>
      <c r="F23" s="44"/>
      <c r="G23" s="2"/>
    </row>
    <row r="24" spans="1:8" ht="13.5" customHeight="1">
      <c r="A24" s="2"/>
      <c r="B24" s="2"/>
      <c r="C24" s="3"/>
      <c r="D24" s="3"/>
      <c r="E24" s="7"/>
      <c r="F24" s="45"/>
      <c r="G24" s="2"/>
    </row>
    <row r="25" spans="1:8" ht="31.5">
      <c r="A25" s="38"/>
      <c r="B25" s="74" t="s">
        <v>66</v>
      </c>
      <c r="C25" s="38"/>
      <c r="D25" s="38"/>
      <c r="E25" s="40"/>
      <c r="F25" s="59">
        <f>SUM(F8:F24)</f>
        <v>43664.054989999997</v>
      </c>
      <c r="G25" s="86">
        <v>43.66</v>
      </c>
      <c r="H25">
        <v>41590.54</v>
      </c>
    </row>
    <row r="26" spans="1:8" ht="31.5">
      <c r="A26" s="38"/>
      <c r="B26" s="16" t="s">
        <v>78</v>
      </c>
      <c r="C26" s="38"/>
      <c r="D26" s="38"/>
      <c r="E26" s="40"/>
      <c r="F26" s="59"/>
      <c r="G26" s="51"/>
    </row>
    <row r="27" spans="1:8" ht="15" customHeight="1">
      <c r="A27" s="62">
        <v>1</v>
      </c>
      <c r="B27" s="64" t="s">
        <v>79</v>
      </c>
      <c r="C27" s="62" t="s">
        <v>85</v>
      </c>
      <c r="D27" s="2">
        <v>3</v>
      </c>
      <c r="E27" s="80">
        <v>300</v>
      </c>
      <c r="F27" s="68">
        <f>E27*D27</f>
        <v>900</v>
      </c>
      <c r="G27" s="2"/>
    </row>
    <row r="28" spans="1:8" ht="15" customHeight="1">
      <c r="A28" s="62">
        <v>2</v>
      </c>
      <c r="B28" s="64" t="s">
        <v>80</v>
      </c>
      <c r="C28" s="62" t="s">
        <v>85</v>
      </c>
      <c r="D28" s="2">
        <v>4</v>
      </c>
      <c r="E28" s="80">
        <v>400</v>
      </c>
      <c r="F28" s="68">
        <f t="shared" ref="F28:F32" si="1">E28*D28</f>
        <v>1600</v>
      </c>
      <c r="G28" s="2"/>
    </row>
    <row r="29" spans="1:8" ht="15" customHeight="1">
      <c r="A29" s="67">
        <v>3</v>
      </c>
      <c r="B29" s="65" t="s">
        <v>81</v>
      </c>
      <c r="C29" s="67" t="s">
        <v>85</v>
      </c>
      <c r="D29" s="2">
        <v>6</v>
      </c>
      <c r="E29" s="84">
        <v>700</v>
      </c>
      <c r="F29" s="68">
        <f t="shared" si="1"/>
        <v>4200</v>
      </c>
      <c r="G29" s="2"/>
    </row>
    <row r="30" spans="1:8" ht="15" customHeight="1">
      <c r="A30" s="62">
        <v>4</v>
      </c>
      <c r="B30" s="66" t="s">
        <v>82</v>
      </c>
      <c r="C30" s="62" t="s">
        <v>85</v>
      </c>
      <c r="D30" s="2">
        <v>15</v>
      </c>
      <c r="E30" s="80">
        <v>400</v>
      </c>
      <c r="F30" s="68">
        <f t="shared" si="1"/>
        <v>6000</v>
      </c>
      <c r="G30" s="2"/>
    </row>
    <row r="31" spans="1:8" ht="15" customHeight="1">
      <c r="A31" s="62">
        <v>5</v>
      </c>
      <c r="B31" s="65" t="s">
        <v>83</v>
      </c>
      <c r="C31" s="62" t="s">
        <v>85</v>
      </c>
      <c r="D31" s="2">
        <v>18</v>
      </c>
      <c r="E31" s="80">
        <v>350</v>
      </c>
      <c r="F31" s="68">
        <f t="shared" si="1"/>
        <v>6300</v>
      </c>
      <c r="G31" s="2"/>
    </row>
    <row r="32" spans="1:8" ht="21.75" customHeight="1">
      <c r="A32" s="62">
        <v>6</v>
      </c>
      <c r="B32" s="64" t="s">
        <v>84</v>
      </c>
      <c r="C32" s="62" t="s">
        <v>85</v>
      </c>
      <c r="D32" s="2">
        <v>5</v>
      </c>
      <c r="E32" s="80">
        <v>350</v>
      </c>
      <c r="F32" s="68">
        <f t="shared" si="1"/>
        <v>1750</v>
      </c>
      <c r="G32" s="2"/>
    </row>
    <row r="33" spans="1:12">
      <c r="A33" s="2"/>
      <c r="B33" s="9"/>
      <c r="C33" s="2"/>
      <c r="D33" s="2"/>
      <c r="E33" s="83"/>
      <c r="F33" s="2"/>
      <c r="G33" s="2"/>
    </row>
    <row r="34" spans="1:12">
      <c r="A34" s="2"/>
      <c r="B34" s="9"/>
      <c r="C34" s="2"/>
      <c r="D34" s="2"/>
      <c r="E34" s="2"/>
      <c r="F34" s="2"/>
      <c r="G34" s="2"/>
    </row>
    <row r="35" spans="1:12" ht="23.25" customHeight="1">
      <c r="A35" s="35"/>
      <c r="B35" s="36" t="s">
        <v>89</v>
      </c>
      <c r="C35" s="35"/>
      <c r="D35" s="35"/>
      <c r="E35" s="35"/>
      <c r="F35" s="18">
        <f>SUM(F27:F34)</f>
        <v>20750</v>
      </c>
      <c r="G35" s="35">
        <v>20.75</v>
      </c>
      <c r="H35" t="s">
        <v>86</v>
      </c>
      <c r="I35" t="s">
        <v>87</v>
      </c>
    </row>
    <row r="36" spans="1:12" ht="23.25" customHeight="1" thickBot="1">
      <c r="A36" s="78"/>
      <c r="B36" s="75"/>
      <c r="C36" s="76"/>
      <c r="D36" s="76"/>
      <c r="E36" s="76"/>
      <c r="F36" s="77"/>
      <c r="G36" s="79"/>
    </row>
    <row r="37" spans="1:12" ht="36" customHeight="1" thickBot="1">
      <c r="A37" s="54"/>
      <c r="B37" s="55" t="s">
        <v>77</v>
      </c>
      <c r="C37" s="56"/>
      <c r="D37" s="56"/>
      <c r="E37" s="56"/>
      <c r="F37" s="57">
        <f>F25+F35</f>
        <v>64414.054989999997</v>
      </c>
      <c r="G37" s="87">
        <v>64.41</v>
      </c>
      <c r="H37">
        <v>554.54</v>
      </c>
      <c r="I37" s="90">
        <v>64.41</v>
      </c>
      <c r="J37" s="60">
        <f>H37+I37</f>
        <v>618.94999999999993</v>
      </c>
      <c r="K37">
        <v>619.12</v>
      </c>
      <c r="L37" s="60">
        <f>K37-J37</f>
        <v>0.17000000000007276</v>
      </c>
    </row>
    <row r="38" spans="1:12" ht="18.75">
      <c r="F38" s="53"/>
    </row>
    <row r="39" spans="1:12">
      <c r="B39" t="s">
        <v>60</v>
      </c>
      <c r="F39" t="s">
        <v>1</v>
      </c>
    </row>
    <row r="41" spans="1:12" ht="15.75">
      <c r="B41" s="43" t="s">
        <v>61</v>
      </c>
      <c r="F41" t="s">
        <v>3</v>
      </c>
    </row>
  </sheetData>
  <mergeCells count="4">
    <mergeCell ref="B3:F3"/>
    <mergeCell ref="C5:D5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7"/>
  <sheetViews>
    <sheetView view="pageBreakPreview" topLeftCell="A16" zoomScale="70" zoomScaleNormal="70" zoomScaleSheetLayoutView="70" workbookViewId="0">
      <selection activeCell="N116" sqref="N116"/>
    </sheetView>
  </sheetViews>
  <sheetFormatPr defaultRowHeight="18.75"/>
  <cols>
    <col min="1" max="1" width="10.28515625" style="112" customWidth="1"/>
    <col min="2" max="2" width="40.7109375" style="112" customWidth="1"/>
    <col min="3" max="3" width="13.42578125" style="95" customWidth="1"/>
    <col min="4" max="4" width="17.7109375" style="95" bestFit="1" customWidth="1"/>
    <col min="5" max="5" width="12.7109375" style="95" customWidth="1"/>
    <col min="6" max="6" width="13.42578125" style="95" customWidth="1"/>
    <col min="7" max="7" width="14.42578125" style="95" customWidth="1"/>
    <col min="8" max="8" width="13.5703125" style="95" customWidth="1"/>
    <col min="9" max="9" width="11.5703125" style="95" customWidth="1"/>
    <col min="10" max="10" width="11.85546875" style="95" customWidth="1"/>
    <col min="11" max="11" width="15.42578125" style="95" customWidth="1"/>
    <col min="12" max="12" width="15.7109375" style="95" customWidth="1"/>
    <col min="13" max="13" width="14.28515625" style="95" customWidth="1"/>
    <col min="14" max="14" width="13" style="95" customWidth="1"/>
    <col min="15" max="15" width="13.140625" style="95" customWidth="1"/>
    <col min="16" max="16" width="8" style="95" customWidth="1"/>
    <col min="17" max="17" width="9.42578125" style="95" customWidth="1"/>
    <col min="18" max="18" width="11.5703125" style="95" customWidth="1"/>
    <col min="19" max="19" width="10.28515625" style="95" customWidth="1"/>
    <col min="20" max="20" width="7.140625" style="95" customWidth="1"/>
    <col min="21" max="21" width="5.140625" style="95" customWidth="1"/>
    <col min="22" max="22" width="9.5703125" style="95" customWidth="1"/>
    <col min="23" max="23" width="6.85546875" style="95" customWidth="1"/>
    <col min="24" max="24" width="10.140625" style="95" customWidth="1"/>
    <col min="25" max="29" width="9.140625" style="100"/>
    <col min="30" max="256" width="9.140625" style="95"/>
    <col min="257" max="257" width="10.28515625" style="95" customWidth="1"/>
    <col min="258" max="258" width="40.7109375" style="95" customWidth="1"/>
    <col min="259" max="259" width="13.42578125" style="95" customWidth="1"/>
    <col min="260" max="260" width="17.7109375" style="95" bestFit="1" customWidth="1"/>
    <col min="261" max="261" width="12.7109375" style="95" customWidth="1"/>
    <col min="262" max="262" width="13.42578125" style="95" customWidth="1"/>
    <col min="263" max="263" width="14.42578125" style="95" customWidth="1"/>
    <col min="264" max="264" width="13.5703125" style="95" customWidth="1"/>
    <col min="265" max="265" width="11.5703125" style="95" customWidth="1"/>
    <col min="266" max="266" width="11.85546875" style="95" customWidth="1"/>
    <col min="267" max="267" width="15.42578125" style="95" customWidth="1"/>
    <col min="268" max="268" width="15.7109375" style="95" customWidth="1"/>
    <col min="269" max="269" width="14.28515625" style="95" customWidth="1"/>
    <col min="270" max="270" width="13" style="95" customWidth="1"/>
    <col min="271" max="271" width="13.140625" style="95" customWidth="1"/>
    <col min="272" max="272" width="8" style="95" customWidth="1"/>
    <col min="273" max="273" width="7.42578125" style="95" customWidth="1"/>
    <col min="274" max="274" width="10.5703125" style="95" bestFit="1" customWidth="1"/>
    <col min="275" max="275" width="10.28515625" style="95" customWidth="1"/>
    <col min="276" max="276" width="7.140625" style="95" customWidth="1"/>
    <col min="277" max="277" width="5.140625" style="95" customWidth="1"/>
    <col min="278" max="278" width="9.5703125" style="95" customWidth="1"/>
    <col min="279" max="279" width="6.85546875" style="95" customWidth="1"/>
    <col min="280" max="280" width="10.140625" style="95" customWidth="1"/>
    <col min="281" max="512" width="9.140625" style="95"/>
    <col min="513" max="513" width="10.28515625" style="95" customWidth="1"/>
    <col min="514" max="514" width="40.7109375" style="95" customWidth="1"/>
    <col min="515" max="515" width="13.42578125" style="95" customWidth="1"/>
    <col min="516" max="516" width="17.7109375" style="95" bestFit="1" customWidth="1"/>
    <col min="517" max="517" width="12.7109375" style="95" customWidth="1"/>
    <col min="518" max="518" width="13.42578125" style="95" customWidth="1"/>
    <col min="519" max="519" width="14.42578125" style="95" customWidth="1"/>
    <col min="520" max="520" width="13.5703125" style="95" customWidth="1"/>
    <col min="521" max="521" width="11.5703125" style="95" customWidth="1"/>
    <col min="522" max="522" width="11.85546875" style="95" customWidth="1"/>
    <col min="523" max="523" width="15.42578125" style="95" customWidth="1"/>
    <col min="524" max="524" width="15.7109375" style="95" customWidth="1"/>
    <col min="525" max="525" width="14.28515625" style="95" customWidth="1"/>
    <col min="526" max="526" width="13" style="95" customWidth="1"/>
    <col min="527" max="527" width="13.140625" style="95" customWidth="1"/>
    <col min="528" max="528" width="8" style="95" customWidth="1"/>
    <col min="529" max="529" width="7.42578125" style="95" customWidth="1"/>
    <col min="530" max="530" width="10.5703125" style="95" bestFit="1" customWidth="1"/>
    <col min="531" max="531" width="10.28515625" style="95" customWidth="1"/>
    <col min="532" max="532" width="7.140625" style="95" customWidth="1"/>
    <col min="533" max="533" width="5.140625" style="95" customWidth="1"/>
    <col min="534" max="534" width="9.5703125" style="95" customWidth="1"/>
    <col min="535" max="535" width="6.85546875" style="95" customWidth="1"/>
    <col min="536" max="536" width="10.140625" style="95" customWidth="1"/>
    <col min="537" max="768" width="9.140625" style="95"/>
    <col min="769" max="769" width="10.28515625" style="95" customWidth="1"/>
    <col min="770" max="770" width="40.7109375" style="95" customWidth="1"/>
    <col min="771" max="771" width="13.42578125" style="95" customWidth="1"/>
    <col min="772" max="772" width="17.7109375" style="95" bestFit="1" customWidth="1"/>
    <col min="773" max="773" width="12.7109375" style="95" customWidth="1"/>
    <col min="774" max="774" width="13.42578125" style="95" customWidth="1"/>
    <col min="775" max="775" width="14.42578125" style="95" customWidth="1"/>
    <col min="776" max="776" width="13.5703125" style="95" customWidth="1"/>
    <col min="777" max="777" width="11.5703125" style="95" customWidth="1"/>
    <col min="778" max="778" width="11.85546875" style="95" customWidth="1"/>
    <col min="779" max="779" width="15.42578125" style="95" customWidth="1"/>
    <col min="780" max="780" width="15.7109375" style="95" customWidth="1"/>
    <col min="781" max="781" width="14.28515625" style="95" customWidth="1"/>
    <col min="782" max="782" width="13" style="95" customWidth="1"/>
    <col min="783" max="783" width="13.140625" style="95" customWidth="1"/>
    <col min="784" max="784" width="8" style="95" customWidth="1"/>
    <col min="785" max="785" width="7.42578125" style="95" customWidth="1"/>
    <col min="786" max="786" width="10.5703125" style="95" bestFit="1" customWidth="1"/>
    <col min="787" max="787" width="10.28515625" style="95" customWidth="1"/>
    <col min="788" max="788" width="7.140625" style="95" customWidth="1"/>
    <col min="789" max="789" width="5.140625" style="95" customWidth="1"/>
    <col min="790" max="790" width="9.5703125" style="95" customWidth="1"/>
    <col min="791" max="791" width="6.85546875" style="95" customWidth="1"/>
    <col min="792" max="792" width="10.140625" style="95" customWidth="1"/>
    <col min="793" max="1024" width="9.140625" style="95"/>
    <col min="1025" max="1025" width="10.28515625" style="95" customWidth="1"/>
    <col min="1026" max="1026" width="40.7109375" style="95" customWidth="1"/>
    <col min="1027" max="1027" width="13.42578125" style="95" customWidth="1"/>
    <col min="1028" max="1028" width="17.7109375" style="95" bestFit="1" customWidth="1"/>
    <col min="1029" max="1029" width="12.7109375" style="95" customWidth="1"/>
    <col min="1030" max="1030" width="13.42578125" style="95" customWidth="1"/>
    <col min="1031" max="1031" width="14.42578125" style="95" customWidth="1"/>
    <col min="1032" max="1032" width="13.5703125" style="95" customWidth="1"/>
    <col min="1033" max="1033" width="11.5703125" style="95" customWidth="1"/>
    <col min="1034" max="1034" width="11.85546875" style="95" customWidth="1"/>
    <col min="1035" max="1035" width="15.42578125" style="95" customWidth="1"/>
    <col min="1036" max="1036" width="15.7109375" style="95" customWidth="1"/>
    <col min="1037" max="1037" width="14.28515625" style="95" customWidth="1"/>
    <col min="1038" max="1038" width="13" style="95" customWidth="1"/>
    <col min="1039" max="1039" width="13.140625" style="95" customWidth="1"/>
    <col min="1040" max="1040" width="8" style="95" customWidth="1"/>
    <col min="1041" max="1041" width="7.42578125" style="95" customWidth="1"/>
    <col min="1042" max="1042" width="10.5703125" style="95" bestFit="1" customWidth="1"/>
    <col min="1043" max="1043" width="10.28515625" style="95" customWidth="1"/>
    <col min="1044" max="1044" width="7.140625" style="95" customWidth="1"/>
    <col min="1045" max="1045" width="5.140625" style="95" customWidth="1"/>
    <col min="1046" max="1046" width="9.5703125" style="95" customWidth="1"/>
    <col min="1047" max="1047" width="6.85546875" style="95" customWidth="1"/>
    <col min="1048" max="1048" width="10.140625" style="95" customWidth="1"/>
    <col min="1049" max="1280" width="9.140625" style="95"/>
    <col min="1281" max="1281" width="10.28515625" style="95" customWidth="1"/>
    <col min="1282" max="1282" width="40.7109375" style="95" customWidth="1"/>
    <col min="1283" max="1283" width="13.42578125" style="95" customWidth="1"/>
    <col min="1284" max="1284" width="17.7109375" style="95" bestFit="1" customWidth="1"/>
    <col min="1285" max="1285" width="12.7109375" style="95" customWidth="1"/>
    <col min="1286" max="1286" width="13.42578125" style="95" customWidth="1"/>
    <col min="1287" max="1287" width="14.42578125" style="95" customWidth="1"/>
    <col min="1288" max="1288" width="13.5703125" style="95" customWidth="1"/>
    <col min="1289" max="1289" width="11.5703125" style="95" customWidth="1"/>
    <col min="1290" max="1290" width="11.85546875" style="95" customWidth="1"/>
    <col min="1291" max="1291" width="15.42578125" style="95" customWidth="1"/>
    <col min="1292" max="1292" width="15.7109375" style="95" customWidth="1"/>
    <col min="1293" max="1293" width="14.28515625" style="95" customWidth="1"/>
    <col min="1294" max="1294" width="13" style="95" customWidth="1"/>
    <col min="1295" max="1295" width="13.140625" style="95" customWidth="1"/>
    <col min="1296" max="1296" width="8" style="95" customWidth="1"/>
    <col min="1297" max="1297" width="7.42578125" style="95" customWidth="1"/>
    <col min="1298" max="1298" width="10.5703125" style="95" bestFit="1" customWidth="1"/>
    <col min="1299" max="1299" width="10.28515625" style="95" customWidth="1"/>
    <col min="1300" max="1300" width="7.140625" style="95" customWidth="1"/>
    <col min="1301" max="1301" width="5.140625" style="95" customWidth="1"/>
    <col min="1302" max="1302" width="9.5703125" style="95" customWidth="1"/>
    <col min="1303" max="1303" width="6.85546875" style="95" customWidth="1"/>
    <col min="1304" max="1304" width="10.140625" style="95" customWidth="1"/>
    <col min="1305" max="1536" width="9.140625" style="95"/>
    <col min="1537" max="1537" width="10.28515625" style="95" customWidth="1"/>
    <col min="1538" max="1538" width="40.7109375" style="95" customWidth="1"/>
    <col min="1539" max="1539" width="13.42578125" style="95" customWidth="1"/>
    <col min="1540" max="1540" width="17.7109375" style="95" bestFit="1" customWidth="1"/>
    <col min="1541" max="1541" width="12.7109375" style="95" customWidth="1"/>
    <col min="1542" max="1542" width="13.42578125" style="95" customWidth="1"/>
    <col min="1543" max="1543" width="14.42578125" style="95" customWidth="1"/>
    <col min="1544" max="1544" width="13.5703125" style="95" customWidth="1"/>
    <col min="1545" max="1545" width="11.5703125" style="95" customWidth="1"/>
    <col min="1546" max="1546" width="11.85546875" style="95" customWidth="1"/>
    <col min="1547" max="1547" width="15.42578125" style="95" customWidth="1"/>
    <col min="1548" max="1548" width="15.7109375" style="95" customWidth="1"/>
    <col min="1549" max="1549" width="14.28515625" style="95" customWidth="1"/>
    <col min="1550" max="1550" width="13" style="95" customWidth="1"/>
    <col min="1551" max="1551" width="13.140625" style="95" customWidth="1"/>
    <col min="1552" max="1552" width="8" style="95" customWidth="1"/>
    <col min="1553" max="1553" width="7.42578125" style="95" customWidth="1"/>
    <col min="1554" max="1554" width="10.5703125" style="95" bestFit="1" customWidth="1"/>
    <col min="1555" max="1555" width="10.28515625" style="95" customWidth="1"/>
    <col min="1556" max="1556" width="7.140625" style="95" customWidth="1"/>
    <col min="1557" max="1557" width="5.140625" style="95" customWidth="1"/>
    <col min="1558" max="1558" width="9.5703125" style="95" customWidth="1"/>
    <col min="1559" max="1559" width="6.85546875" style="95" customWidth="1"/>
    <col min="1560" max="1560" width="10.140625" style="95" customWidth="1"/>
    <col min="1561" max="1792" width="9.140625" style="95"/>
    <col min="1793" max="1793" width="10.28515625" style="95" customWidth="1"/>
    <col min="1794" max="1794" width="40.7109375" style="95" customWidth="1"/>
    <col min="1795" max="1795" width="13.42578125" style="95" customWidth="1"/>
    <col min="1796" max="1796" width="17.7109375" style="95" bestFit="1" customWidth="1"/>
    <col min="1797" max="1797" width="12.7109375" style="95" customWidth="1"/>
    <col min="1798" max="1798" width="13.42578125" style="95" customWidth="1"/>
    <col min="1799" max="1799" width="14.42578125" style="95" customWidth="1"/>
    <col min="1800" max="1800" width="13.5703125" style="95" customWidth="1"/>
    <col min="1801" max="1801" width="11.5703125" style="95" customWidth="1"/>
    <col min="1802" max="1802" width="11.85546875" style="95" customWidth="1"/>
    <col min="1803" max="1803" width="15.42578125" style="95" customWidth="1"/>
    <col min="1804" max="1804" width="15.7109375" style="95" customWidth="1"/>
    <col min="1805" max="1805" width="14.28515625" style="95" customWidth="1"/>
    <col min="1806" max="1806" width="13" style="95" customWidth="1"/>
    <col min="1807" max="1807" width="13.140625" style="95" customWidth="1"/>
    <col min="1808" max="1808" width="8" style="95" customWidth="1"/>
    <col min="1809" max="1809" width="7.42578125" style="95" customWidth="1"/>
    <col min="1810" max="1810" width="10.5703125" style="95" bestFit="1" customWidth="1"/>
    <col min="1811" max="1811" width="10.28515625" style="95" customWidth="1"/>
    <col min="1812" max="1812" width="7.140625" style="95" customWidth="1"/>
    <col min="1813" max="1813" width="5.140625" style="95" customWidth="1"/>
    <col min="1814" max="1814" width="9.5703125" style="95" customWidth="1"/>
    <col min="1815" max="1815" width="6.85546875" style="95" customWidth="1"/>
    <col min="1816" max="1816" width="10.140625" style="95" customWidth="1"/>
    <col min="1817" max="2048" width="9.140625" style="95"/>
    <col min="2049" max="2049" width="10.28515625" style="95" customWidth="1"/>
    <col min="2050" max="2050" width="40.7109375" style="95" customWidth="1"/>
    <col min="2051" max="2051" width="13.42578125" style="95" customWidth="1"/>
    <col min="2052" max="2052" width="17.7109375" style="95" bestFit="1" customWidth="1"/>
    <col min="2053" max="2053" width="12.7109375" style="95" customWidth="1"/>
    <col min="2054" max="2054" width="13.42578125" style="95" customWidth="1"/>
    <col min="2055" max="2055" width="14.42578125" style="95" customWidth="1"/>
    <col min="2056" max="2056" width="13.5703125" style="95" customWidth="1"/>
    <col min="2057" max="2057" width="11.5703125" style="95" customWidth="1"/>
    <col min="2058" max="2058" width="11.85546875" style="95" customWidth="1"/>
    <col min="2059" max="2059" width="15.42578125" style="95" customWidth="1"/>
    <col min="2060" max="2060" width="15.7109375" style="95" customWidth="1"/>
    <col min="2061" max="2061" width="14.28515625" style="95" customWidth="1"/>
    <col min="2062" max="2062" width="13" style="95" customWidth="1"/>
    <col min="2063" max="2063" width="13.140625" style="95" customWidth="1"/>
    <col min="2064" max="2064" width="8" style="95" customWidth="1"/>
    <col min="2065" max="2065" width="7.42578125" style="95" customWidth="1"/>
    <col min="2066" max="2066" width="10.5703125" style="95" bestFit="1" customWidth="1"/>
    <col min="2067" max="2067" width="10.28515625" style="95" customWidth="1"/>
    <col min="2068" max="2068" width="7.140625" style="95" customWidth="1"/>
    <col min="2069" max="2069" width="5.140625" style="95" customWidth="1"/>
    <col min="2070" max="2070" width="9.5703125" style="95" customWidth="1"/>
    <col min="2071" max="2071" width="6.85546875" style="95" customWidth="1"/>
    <col min="2072" max="2072" width="10.140625" style="95" customWidth="1"/>
    <col min="2073" max="2304" width="9.140625" style="95"/>
    <col min="2305" max="2305" width="10.28515625" style="95" customWidth="1"/>
    <col min="2306" max="2306" width="40.7109375" style="95" customWidth="1"/>
    <col min="2307" max="2307" width="13.42578125" style="95" customWidth="1"/>
    <col min="2308" max="2308" width="17.7109375" style="95" bestFit="1" customWidth="1"/>
    <col min="2309" max="2309" width="12.7109375" style="95" customWidth="1"/>
    <col min="2310" max="2310" width="13.42578125" style="95" customWidth="1"/>
    <col min="2311" max="2311" width="14.42578125" style="95" customWidth="1"/>
    <col min="2312" max="2312" width="13.5703125" style="95" customWidth="1"/>
    <col min="2313" max="2313" width="11.5703125" style="95" customWidth="1"/>
    <col min="2314" max="2314" width="11.85546875" style="95" customWidth="1"/>
    <col min="2315" max="2315" width="15.42578125" style="95" customWidth="1"/>
    <col min="2316" max="2316" width="15.7109375" style="95" customWidth="1"/>
    <col min="2317" max="2317" width="14.28515625" style="95" customWidth="1"/>
    <col min="2318" max="2318" width="13" style="95" customWidth="1"/>
    <col min="2319" max="2319" width="13.140625" style="95" customWidth="1"/>
    <col min="2320" max="2320" width="8" style="95" customWidth="1"/>
    <col min="2321" max="2321" width="7.42578125" style="95" customWidth="1"/>
    <col min="2322" max="2322" width="10.5703125" style="95" bestFit="1" customWidth="1"/>
    <col min="2323" max="2323" width="10.28515625" style="95" customWidth="1"/>
    <col min="2324" max="2324" width="7.140625" style="95" customWidth="1"/>
    <col min="2325" max="2325" width="5.140625" style="95" customWidth="1"/>
    <col min="2326" max="2326" width="9.5703125" style="95" customWidth="1"/>
    <col min="2327" max="2327" width="6.85546875" style="95" customWidth="1"/>
    <col min="2328" max="2328" width="10.140625" style="95" customWidth="1"/>
    <col min="2329" max="2560" width="9.140625" style="95"/>
    <col min="2561" max="2561" width="10.28515625" style="95" customWidth="1"/>
    <col min="2562" max="2562" width="40.7109375" style="95" customWidth="1"/>
    <col min="2563" max="2563" width="13.42578125" style="95" customWidth="1"/>
    <col min="2564" max="2564" width="17.7109375" style="95" bestFit="1" customWidth="1"/>
    <col min="2565" max="2565" width="12.7109375" style="95" customWidth="1"/>
    <col min="2566" max="2566" width="13.42578125" style="95" customWidth="1"/>
    <col min="2567" max="2567" width="14.42578125" style="95" customWidth="1"/>
    <col min="2568" max="2568" width="13.5703125" style="95" customWidth="1"/>
    <col min="2569" max="2569" width="11.5703125" style="95" customWidth="1"/>
    <col min="2570" max="2570" width="11.85546875" style="95" customWidth="1"/>
    <col min="2571" max="2571" width="15.42578125" style="95" customWidth="1"/>
    <col min="2572" max="2572" width="15.7109375" style="95" customWidth="1"/>
    <col min="2573" max="2573" width="14.28515625" style="95" customWidth="1"/>
    <col min="2574" max="2574" width="13" style="95" customWidth="1"/>
    <col min="2575" max="2575" width="13.140625" style="95" customWidth="1"/>
    <col min="2576" max="2576" width="8" style="95" customWidth="1"/>
    <col min="2577" max="2577" width="7.42578125" style="95" customWidth="1"/>
    <col min="2578" max="2578" width="10.5703125" style="95" bestFit="1" customWidth="1"/>
    <col min="2579" max="2579" width="10.28515625" style="95" customWidth="1"/>
    <col min="2580" max="2580" width="7.140625" style="95" customWidth="1"/>
    <col min="2581" max="2581" width="5.140625" style="95" customWidth="1"/>
    <col min="2582" max="2582" width="9.5703125" style="95" customWidth="1"/>
    <col min="2583" max="2583" width="6.85546875" style="95" customWidth="1"/>
    <col min="2584" max="2584" width="10.140625" style="95" customWidth="1"/>
    <col min="2585" max="2816" width="9.140625" style="95"/>
    <col min="2817" max="2817" width="10.28515625" style="95" customWidth="1"/>
    <col min="2818" max="2818" width="40.7109375" style="95" customWidth="1"/>
    <col min="2819" max="2819" width="13.42578125" style="95" customWidth="1"/>
    <col min="2820" max="2820" width="17.7109375" style="95" bestFit="1" customWidth="1"/>
    <col min="2821" max="2821" width="12.7109375" style="95" customWidth="1"/>
    <col min="2822" max="2822" width="13.42578125" style="95" customWidth="1"/>
    <col min="2823" max="2823" width="14.42578125" style="95" customWidth="1"/>
    <col min="2824" max="2824" width="13.5703125" style="95" customWidth="1"/>
    <col min="2825" max="2825" width="11.5703125" style="95" customWidth="1"/>
    <col min="2826" max="2826" width="11.85546875" style="95" customWidth="1"/>
    <col min="2827" max="2827" width="15.42578125" style="95" customWidth="1"/>
    <col min="2828" max="2828" width="15.7109375" style="95" customWidth="1"/>
    <col min="2829" max="2829" width="14.28515625" style="95" customWidth="1"/>
    <col min="2830" max="2830" width="13" style="95" customWidth="1"/>
    <col min="2831" max="2831" width="13.140625" style="95" customWidth="1"/>
    <col min="2832" max="2832" width="8" style="95" customWidth="1"/>
    <col min="2833" max="2833" width="7.42578125" style="95" customWidth="1"/>
    <col min="2834" max="2834" width="10.5703125" style="95" bestFit="1" customWidth="1"/>
    <col min="2835" max="2835" width="10.28515625" style="95" customWidth="1"/>
    <col min="2836" max="2836" width="7.140625" style="95" customWidth="1"/>
    <col min="2837" max="2837" width="5.140625" style="95" customWidth="1"/>
    <col min="2838" max="2838" width="9.5703125" style="95" customWidth="1"/>
    <col min="2839" max="2839" width="6.85546875" style="95" customWidth="1"/>
    <col min="2840" max="2840" width="10.140625" style="95" customWidth="1"/>
    <col min="2841" max="3072" width="9.140625" style="95"/>
    <col min="3073" max="3073" width="10.28515625" style="95" customWidth="1"/>
    <col min="3074" max="3074" width="40.7109375" style="95" customWidth="1"/>
    <col min="3075" max="3075" width="13.42578125" style="95" customWidth="1"/>
    <col min="3076" max="3076" width="17.7109375" style="95" bestFit="1" customWidth="1"/>
    <col min="3077" max="3077" width="12.7109375" style="95" customWidth="1"/>
    <col min="3078" max="3078" width="13.42578125" style="95" customWidth="1"/>
    <col min="3079" max="3079" width="14.42578125" style="95" customWidth="1"/>
    <col min="3080" max="3080" width="13.5703125" style="95" customWidth="1"/>
    <col min="3081" max="3081" width="11.5703125" style="95" customWidth="1"/>
    <col min="3082" max="3082" width="11.85546875" style="95" customWidth="1"/>
    <col min="3083" max="3083" width="15.42578125" style="95" customWidth="1"/>
    <col min="3084" max="3084" width="15.7109375" style="95" customWidth="1"/>
    <col min="3085" max="3085" width="14.28515625" style="95" customWidth="1"/>
    <col min="3086" max="3086" width="13" style="95" customWidth="1"/>
    <col min="3087" max="3087" width="13.140625" style="95" customWidth="1"/>
    <col min="3088" max="3088" width="8" style="95" customWidth="1"/>
    <col min="3089" max="3089" width="7.42578125" style="95" customWidth="1"/>
    <col min="3090" max="3090" width="10.5703125" style="95" bestFit="1" customWidth="1"/>
    <col min="3091" max="3091" width="10.28515625" style="95" customWidth="1"/>
    <col min="3092" max="3092" width="7.140625" style="95" customWidth="1"/>
    <col min="3093" max="3093" width="5.140625" style="95" customWidth="1"/>
    <col min="3094" max="3094" width="9.5703125" style="95" customWidth="1"/>
    <col min="3095" max="3095" width="6.85546875" style="95" customWidth="1"/>
    <col min="3096" max="3096" width="10.140625" style="95" customWidth="1"/>
    <col min="3097" max="3328" width="9.140625" style="95"/>
    <col min="3329" max="3329" width="10.28515625" style="95" customWidth="1"/>
    <col min="3330" max="3330" width="40.7109375" style="95" customWidth="1"/>
    <col min="3331" max="3331" width="13.42578125" style="95" customWidth="1"/>
    <col min="3332" max="3332" width="17.7109375" style="95" bestFit="1" customWidth="1"/>
    <col min="3333" max="3333" width="12.7109375" style="95" customWidth="1"/>
    <col min="3334" max="3334" width="13.42578125" style="95" customWidth="1"/>
    <col min="3335" max="3335" width="14.42578125" style="95" customWidth="1"/>
    <col min="3336" max="3336" width="13.5703125" style="95" customWidth="1"/>
    <col min="3337" max="3337" width="11.5703125" style="95" customWidth="1"/>
    <col min="3338" max="3338" width="11.85546875" style="95" customWidth="1"/>
    <col min="3339" max="3339" width="15.42578125" style="95" customWidth="1"/>
    <col min="3340" max="3340" width="15.7109375" style="95" customWidth="1"/>
    <col min="3341" max="3341" width="14.28515625" style="95" customWidth="1"/>
    <col min="3342" max="3342" width="13" style="95" customWidth="1"/>
    <col min="3343" max="3343" width="13.140625" style="95" customWidth="1"/>
    <col min="3344" max="3344" width="8" style="95" customWidth="1"/>
    <col min="3345" max="3345" width="7.42578125" style="95" customWidth="1"/>
    <col min="3346" max="3346" width="10.5703125" style="95" bestFit="1" customWidth="1"/>
    <col min="3347" max="3347" width="10.28515625" style="95" customWidth="1"/>
    <col min="3348" max="3348" width="7.140625" style="95" customWidth="1"/>
    <col min="3349" max="3349" width="5.140625" style="95" customWidth="1"/>
    <col min="3350" max="3350" width="9.5703125" style="95" customWidth="1"/>
    <col min="3351" max="3351" width="6.85546875" style="95" customWidth="1"/>
    <col min="3352" max="3352" width="10.140625" style="95" customWidth="1"/>
    <col min="3353" max="3584" width="9.140625" style="95"/>
    <col min="3585" max="3585" width="10.28515625" style="95" customWidth="1"/>
    <col min="3586" max="3586" width="40.7109375" style="95" customWidth="1"/>
    <col min="3587" max="3587" width="13.42578125" style="95" customWidth="1"/>
    <col min="3588" max="3588" width="17.7109375" style="95" bestFit="1" customWidth="1"/>
    <col min="3589" max="3589" width="12.7109375" style="95" customWidth="1"/>
    <col min="3590" max="3590" width="13.42578125" style="95" customWidth="1"/>
    <col min="3591" max="3591" width="14.42578125" style="95" customWidth="1"/>
    <col min="3592" max="3592" width="13.5703125" style="95" customWidth="1"/>
    <col min="3593" max="3593" width="11.5703125" style="95" customWidth="1"/>
    <col min="3594" max="3594" width="11.85546875" style="95" customWidth="1"/>
    <col min="3595" max="3595" width="15.42578125" style="95" customWidth="1"/>
    <col min="3596" max="3596" width="15.7109375" style="95" customWidth="1"/>
    <col min="3597" max="3597" width="14.28515625" style="95" customWidth="1"/>
    <col min="3598" max="3598" width="13" style="95" customWidth="1"/>
    <col min="3599" max="3599" width="13.140625" style="95" customWidth="1"/>
    <col min="3600" max="3600" width="8" style="95" customWidth="1"/>
    <col min="3601" max="3601" width="7.42578125" style="95" customWidth="1"/>
    <col min="3602" max="3602" width="10.5703125" style="95" bestFit="1" customWidth="1"/>
    <col min="3603" max="3603" width="10.28515625" style="95" customWidth="1"/>
    <col min="3604" max="3604" width="7.140625" style="95" customWidth="1"/>
    <col min="3605" max="3605" width="5.140625" style="95" customWidth="1"/>
    <col min="3606" max="3606" width="9.5703125" style="95" customWidth="1"/>
    <col min="3607" max="3607" width="6.85546875" style="95" customWidth="1"/>
    <col min="3608" max="3608" width="10.140625" style="95" customWidth="1"/>
    <col min="3609" max="3840" width="9.140625" style="95"/>
    <col min="3841" max="3841" width="10.28515625" style="95" customWidth="1"/>
    <col min="3842" max="3842" width="40.7109375" style="95" customWidth="1"/>
    <col min="3843" max="3843" width="13.42578125" style="95" customWidth="1"/>
    <col min="3844" max="3844" width="17.7109375" style="95" bestFit="1" customWidth="1"/>
    <col min="3845" max="3845" width="12.7109375" style="95" customWidth="1"/>
    <col min="3846" max="3846" width="13.42578125" style="95" customWidth="1"/>
    <col min="3847" max="3847" width="14.42578125" style="95" customWidth="1"/>
    <col min="3848" max="3848" width="13.5703125" style="95" customWidth="1"/>
    <col min="3849" max="3849" width="11.5703125" style="95" customWidth="1"/>
    <col min="3850" max="3850" width="11.85546875" style="95" customWidth="1"/>
    <col min="3851" max="3851" width="15.42578125" style="95" customWidth="1"/>
    <col min="3852" max="3852" width="15.7109375" style="95" customWidth="1"/>
    <col min="3853" max="3853" width="14.28515625" style="95" customWidth="1"/>
    <col min="3854" max="3854" width="13" style="95" customWidth="1"/>
    <col min="3855" max="3855" width="13.140625" style="95" customWidth="1"/>
    <col min="3856" max="3856" width="8" style="95" customWidth="1"/>
    <col min="3857" max="3857" width="7.42578125" style="95" customWidth="1"/>
    <col min="3858" max="3858" width="10.5703125" style="95" bestFit="1" customWidth="1"/>
    <col min="3859" max="3859" width="10.28515625" style="95" customWidth="1"/>
    <col min="3860" max="3860" width="7.140625" style="95" customWidth="1"/>
    <col min="3861" max="3861" width="5.140625" style="95" customWidth="1"/>
    <col min="3862" max="3862" width="9.5703125" style="95" customWidth="1"/>
    <col min="3863" max="3863" width="6.85546875" style="95" customWidth="1"/>
    <col min="3864" max="3864" width="10.140625" style="95" customWidth="1"/>
    <col min="3865" max="4096" width="9.140625" style="95"/>
    <col min="4097" max="4097" width="10.28515625" style="95" customWidth="1"/>
    <col min="4098" max="4098" width="40.7109375" style="95" customWidth="1"/>
    <col min="4099" max="4099" width="13.42578125" style="95" customWidth="1"/>
    <col min="4100" max="4100" width="17.7109375" style="95" bestFit="1" customWidth="1"/>
    <col min="4101" max="4101" width="12.7109375" style="95" customWidth="1"/>
    <col min="4102" max="4102" width="13.42578125" style="95" customWidth="1"/>
    <col min="4103" max="4103" width="14.42578125" style="95" customWidth="1"/>
    <col min="4104" max="4104" width="13.5703125" style="95" customWidth="1"/>
    <col min="4105" max="4105" width="11.5703125" style="95" customWidth="1"/>
    <col min="4106" max="4106" width="11.85546875" style="95" customWidth="1"/>
    <col min="4107" max="4107" width="15.42578125" style="95" customWidth="1"/>
    <col min="4108" max="4108" width="15.7109375" style="95" customWidth="1"/>
    <col min="4109" max="4109" width="14.28515625" style="95" customWidth="1"/>
    <col min="4110" max="4110" width="13" style="95" customWidth="1"/>
    <col min="4111" max="4111" width="13.140625" style="95" customWidth="1"/>
    <col min="4112" max="4112" width="8" style="95" customWidth="1"/>
    <col min="4113" max="4113" width="7.42578125" style="95" customWidth="1"/>
    <col min="4114" max="4114" width="10.5703125" style="95" bestFit="1" customWidth="1"/>
    <col min="4115" max="4115" width="10.28515625" style="95" customWidth="1"/>
    <col min="4116" max="4116" width="7.140625" style="95" customWidth="1"/>
    <col min="4117" max="4117" width="5.140625" style="95" customWidth="1"/>
    <col min="4118" max="4118" width="9.5703125" style="95" customWidth="1"/>
    <col min="4119" max="4119" width="6.85546875" style="95" customWidth="1"/>
    <col min="4120" max="4120" width="10.140625" style="95" customWidth="1"/>
    <col min="4121" max="4352" width="9.140625" style="95"/>
    <col min="4353" max="4353" width="10.28515625" style="95" customWidth="1"/>
    <col min="4354" max="4354" width="40.7109375" style="95" customWidth="1"/>
    <col min="4355" max="4355" width="13.42578125" style="95" customWidth="1"/>
    <col min="4356" max="4356" width="17.7109375" style="95" bestFit="1" customWidth="1"/>
    <col min="4357" max="4357" width="12.7109375" style="95" customWidth="1"/>
    <col min="4358" max="4358" width="13.42578125" style="95" customWidth="1"/>
    <col min="4359" max="4359" width="14.42578125" style="95" customWidth="1"/>
    <col min="4360" max="4360" width="13.5703125" style="95" customWidth="1"/>
    <col min="4361" max="4361" width="11.5703125" style="95" customWidth="1"/>
    <col min="4362" max="4362" width="11.85546875" style="95" customWidth="1"/>
    <col min="4363" max="4363" width="15.42578125" style="95" customWidth="1"/>
    <col min="4364" max="4364" width="15.7109375" style="95" customWidth="1"/>
    <col min="4365" max="4365" width="14.28515625" style="95" customWidth="1"/>
    <col min="4366" max="4366" width="13" style="95" customWidth="1"/>
    <col min="4367" max="4367" width="13.140625" style="95" customWidth="1"/>
    <col min="4368" max="4368" width="8" style="95" customWidth="1"/>
    <col min="4369" max="4369" width="7.42578125" style="95" customWidth="1"/>
    <col min="4370" max="4370" width="10.5703125" style="95" bestFit="1" customWidth="1"/>
    <col min="4371" max="4371" width="10.28515625" style="95" customWidth="1"/>
    <col min="4372" max="4372" width="7.140625" style="95" customWidth="1"/>
    <col min="4373" max="4373" width="5.140625" style="95" customWidth="1"/>
    <col min="4374" max="4374" width="9.5703125" style="95" customWidth="1"/>
    <col min="4375" max="4375" width="6.85546875" style="95" customWidth="1"/>
    <col min="4376" max="4376" width="10.140625" style="95" customWidth="1"/>
    <col min="4377" max="4608" width="9.140625" style="95"/>
    <col min="4609" max="4609" width="10.28515625" style="95" customWidth="1"/>
    <col min="4610" max="4610" width="40.7109375" style="95" customWidth="1"/>
    <col min="4611" max="4611" width="13.42578125" style="95" customWidth="1"/>
    <col min="4612" max="4612" width="17.7109375" style="95" bestFit="1" customWidth="1"/>
    <col min="4613" max="4613" width="12.7109375" style="95" customWidth="1"/>
    <col min="4614" max="4614" width="13.42578125" style="95" customWidth="1"/>
    <col min="4615" max="4615" width="14.42578125" style="95" customWidth="1"/>
    <col min="4616" max="4616" width="13.5703125" style="95" customWidth="1"/>
    <col min="4617" max="4617" width="11.5703125" style="95" customWidth="1"/>
    <col min="4618" max="4618" width="11.85546875" style="95" customWidth="1"/>
    <col min="4619" max="4619" width="15.42578125" style="95" customWidth="1"/>
    <col min="4620" max="4620" width="15.7109375" style="95" customWidth="1"/>
    <col min="4621" max="4621" width="14.28515625" style="95" customWidth="1"/>
    <col min="4622" max="4622" width="13" style="95" customWidth="1"/>
    <col min="4623" max="4623" width="13.140625" style="95" customWidth="1"/>
    <col min="4624" max="4624" width="8" style="95" customWidth="1"/>
    <col min="4625" max="4625" width="7.42578125" style="95" customWidth="1"/>
    <col min="4626" max="4626" width="10.5703125" style="95" bestFit="1" customWidth="1"/>
    <col min="4627" max="4627" width="10.28515625" style="95" customWidth="1"/>
    <col min="4628" max="4628" width="7.140625" style="95" customWidth="1"/>
    <col min="4629" max="4629" width="5.140625" style="95" customWidth="1"/>
    <col min="4630" max="4630" width="9.5703125" style="95" customWidth="1"/>
    <col min="4631" max="4631" width="6.85546875" style="95" customWidth="1"/>
    <col min="4632" max="4632" width="10.140625" style="95" customWidth="1"/>
    <col min="4633" max="4864" width="9.140625" style="95"/>
    <col min="4865" max="4865" width="10.28515625" style="95" customWidth="1"/>
    <col min="4866" max="4866" width="40.7109375" style="95" customWidth="1"/>
    <col min="4867" max="4867" width="13.42578125" style="95" customWidth="1"/>
    <col min="4868" max="4868" width="17.7109375" style="95" bestFit="1" customWidth="1"/>
    <col min="4869" max="4869" width="12.7109375" style="95" customWidth="1"/>
    <col min="4870" max="4870" width="13.42578125" style="95" customWidth="1"/>
    <col min="4871" max="4871" width="14.42578125" style="95" customWidth="1"/>
    <col min="4872" max="4872" width="13.5703125" style="95" customWidth="1"/>
    <col min="4873" max="4873" width="11.5703125" style="95" customWidth="1"/>
    <col min="4874" max="4874" width="11.85546875" style="95" customWidth="1"/>
    <col min="4875" max="4875" width="15.42578125" style="95" customWidth="1"/>
    <col min="4876" max="4876" width="15.7109375" style="95" customWidth="1"/>
    <col min="4877" max="4877" width="14.28515625" style="95" customWidth="1"/>
    <col min="4878" max="4878" width="13" style="95" customWidth="1"/>
    <col min="4879" max="4879" width="13.140625" style="95" customWidth="1"/>
    <col min="4880" max="4880" width="8" style="95" customWidth="1"/>
    <col min="4881" max="4881" width="7.42578125" style="95" customWidth="1"/>
    <col min="4882" max="4882" width="10.5703125" style="95" bestFit="1" customWidth="1"/>
    <col min="4883" max="4883" width="10.28515625" style="95" customWidth="1"/>
    <col min="4884" max="4884" width="7.140625" style="95" customWidth="1"/>
    <col min="4885" max="4885" width="5.140625" style="95" customWidth="1"/>
    <col min="4886" max="4886" width="9.5703125" style="95" customWidth="1"/>
    <col min="4887" max="4887" width="6.85546875" style="95" customWidth="1"/>
    <col min="4888" max="4888" width="10.140625" style="95" customWidth="1"/>
    <col min="4889" max="5120" width="9.140625" style="95"/>
    <col min="5121" max="5121" width="10.28515625" style="95" customWidth="1"/>
    <col min="5122" max="5122" width="40.7109375" style="95" customWidth="1"/>
    <col min="5123" max="5123" width="13.42578125" style="95" customWidth="1"/>
    <col min="5124" max="5124" width="17.7109375" style="95" bestFit="1" customWidth="1"/>
    <col min="5125" max="5125" width="12.7109375" style="95" customWidth="1"/>
    <col min="5126" max="5126" width="13.42578125" style="95" customWidth="1"/>
    <col min="5127" max="5127" width="14.42578125" style="95" customWidth="1"/>
    <col min="5128" max="5128" width="13.5703125" style="95" customWidth="1"/>
    <col min="5129" max="5129" width="11.5703125" style="95" customWidth="1"/>
    <col min="5130" max="5130" width="11.85546875" style="95" customWidth="1"/>
    <col min="5131" max="5131" width="15.42578125" style="95" customWidth="1"/>
    <col min="5132" max="5132" width="15.7109375" style="95" customWidth="1"/>
    <col min="5133" max="5133" width="14.28515625" style="95" customWidth="1"/>
    <col min="5134" max="5134" width="13" style="95" customWidth="1"/>
    <col min="5135" max="5135" width="13.140625" style="95" customWidth="1"/>
    <col min="5136" max="5136" width="8" style="95" customWidth="1"/>
    <col min="5137" max="5137" width="7.42578125" style="95" customWidth="1"/>
    <col min="5138" max="5138" width="10.5703125" style="95" bestFit="1" customWidth="1"/>
    <col min="5139" max="5139" width="10.28515625" style="95" customWidth="1"/>
    <col min="5140" max="5140" width="7.140625" style="95" customWidth="1"/>
    <col min="5141" max="5141" width="5.140625" style="95" customWidth="1"/>
    <col min="5142" max="5142" width="9.5703125" style="95" customWidth="1"/>
    <col min="5143" max="5143" width="6.85546875" style="95" customWidth="1"/>
    <col min="5144" max="5144" width="10.140625" style="95" customWidth="1"/>
    <col min="5145" max="5376" width="9.140625" style="95"/>
    <col min="5377" max="5377" width="10.28515625" style="95" customWidth="1"/>
    <col min="5378" max="5378" width="40.7109375" style="95" customWidth="1"/>
    <col min="5379" max="5379" width="13.42578125" style="95" customWidth="1"/>
    <col min="5380" max="5380" width="17.7109375" style="95" bestFit="1" customWidth="1"/>
    <col min="5381" max="5381" width="12.7109375" style="95" customWidth="1"/>
    <col min="5382" max="5382" width="13.42578125" style="95" customWidth="1"/>
    <col min="5383" max="5383" width="14.42578125" style="95" customWidth="1"/>
    <col min="5384" max="5384" width="13.5703125" style="95" customWidth="1"/>
    <col min="5385" max="5385" width="11.5703125" style="95" customWidth="1"/>
    <col min="5386" max="5386" width="11.85546875" style="95" customWidth="1"/>
    <col min="5387" max="5387" width="15.42578125" style="95" customWidth="1"/>
    <col min="5388" max="5388" width="15.7109375" style="95" customWidth="1"/>
    <col min="5389" max="5389" width="14.28515625" style="95" customWidth="1"/>
    <col min="5390" max="5390" width="13" style="95" customWidth="1"/>
    <col min="5391" max="5391" width="13.140625" style="95" customWidth="1"/>
    <col min="5392" max="5392" width="8" style="95" customWidth="1"/>
    <col min="5393" max="5393" width="7.42578125" style="95" customWidth="1"/>
    <col min="5394" max="5394" width="10.5703125" style="95" bestFit="1" customWidth="1"/>
    <col min="5395" max="5395" width="10.28515625" style="95" customWidth="1"/>
    <col min="5396" max="5396" width="7.140625" style="95" customWidth="1"/>
    <col min="5397" max="5397" width="5.140625" style="95" customWidth="1"/>
    <col min="5398" max="5398" width="9.5703125" style="95" customWidth="1"/>
    <col min="5399" max="5399" width="6.85546875" style="95" customWidth="1"/>
    <col min="5400" max="5400" width="10.140625" style="95" customWidth="1"/>
    <col min="5401" max="5632" width="9.140625" style="95"/>
    <col min="5633" max="5633" width="10.28515625" style="95" customWidth="1"/>
    <col min="5634" max="5634" width="40.7109375" style="95" customWidth="1"/>
    <col min="5635" max="5635" width="13.42578125" style="95" customWidth="1"/>
    <col min="5636" max="5636" width="17.7109375" style="95" bestFit="1" customWidth="1"/>
    <col min="5637" max="5637" width="12.7109375" style="95" customWidth="1"/>
    <col min="5638" max="5638" width="13.42578125" style="95" customWidth="1"/>
    <col min="5639" max="5639" width="14.42578125" style="95" customWidth="1"/>
    <col min="5640" max="5640" width="13.5703125" style="95" customWidth="1"/>
    <col min="5641" max="5641" width="11.5703125" style="95" customWidth="1"/>
    <col min="5642" max="5642" width="11.85546875" style="95" customWidth="1"/>
    <col min="5643" max="5643" width="15.42578125" style="95" customWidth="1"/>
    <col min="5644" max="5644" width="15.7109375" style="95" customWidth="1"/>
    <col min="5645" max="5645" width="14.28515625" style="95" customWidth="1"/>
    <col min="5646" max="5646" width="13" style="95" customWidth="1"/>
    <col min="5647" max="5647" width="13.140625" style="95" customWidth="1"/>
    <col min="5648" max="5648" width="8" style="95" customWidth="1"/>
    <col min="5649" max="5649" width="7.42578125" style="95" customWidth="1"/>
    <col min="5650" max="5650" width="10.5703125" style="95" bestFit="1" customWidth="1"/>
    <col min="5651" max="5651" width="10.28515625" style="95" customWidth="1"/>
    <col min="5652" max="5652" width="7.140625" style="95" customWidth="1"/>
    <col min="5653" max="5653" width="5.140625" style="95" customWidth="1"/>
    <col min="5654" max="5654" width="9.5703125" style="95" customWidth="1"/>
    <col min="5655" max="5655" width="6.85546875" style="95" customWidth="1"/>
    <col min="5656" max="5656" width="10.140625" style="95" customWidth="1"/>
    <col min="5657" max="5888" width="9.140625" style="95"/>
    <col min="5889" max="5889" width="10.28515625" style="95" customWidth="1"/>
    <col min="5890" max="5890" width="40.7109375" style="95" customWidth="1"/>
    <col min="5891" max="5891" width="13.42578125" style="95" customWidth="1"/>
    <col min="5892" max="5892" width="17.7109375" style="95" bestFit="1" customWidth="1"/>
    <col min="5893" max="5893" width="12.7109375" style="95" customWidth="1"/>
    <col min="5894" max="5894" width="13.42578125" style="95" customWidth="1"/>
    <col min="5895" max="5895" width="14.42578125" style="95" customWidth="1"/>
    <col min="5896" max="5896" width="13.5703125" style="95" customWidth="1"/>
    <col min="5897" max="5897" width="11.5703125" style="95" customWidth="1"/>
    <col min="5898" max="5898" width="11.85546875" style="95" customWidth="1"/>
    <col min="5899" max="5899" width="15.42578125" style="95" customWidth="1"/>
    <col min="5900" max="5900" width="15.7109375" style="95" customWidth="1"/>
    <col min="5901" max="5901" width="14.28515625" style="95" customWidth="1"/>
    <col min="5902" max="5902" width="13" style="95" customWidth="1"/>
    <col min="5903" max="5903" width="13.140625" style="95" customWidth="1"/>
    <col min="5904" max="5904" width="8" style="95" customWidth="1"/>
    <col min="5905" max="5905" width="7.42578125" style="95" customWidth="1"/>
    <col min="5906" max="5906" width="10.5703125" style="95" bestFit="1" customWidth="1"/>
    <col min="5907" max="5907" width="10.28515625" style="95" customWidth="1"/>
    <col min="5908" max="5908" width="7.140625" style="95" customWidth="1"/>
    <col min="5909" max="5909" width="5.140625" style="95" customWidth="1"/>
    <col min="5910" max="5910" width="9.5703125" style="95" customWidth="1"/>
    <col min="5911" max="5911" width="6.85546875" style="95" customWidth="1"/>
    <col min="5912" max="5912" width="10.140625" style="95" customWidth="1"/>
    <col min="5913" max="6144" width="9.140625" style="95"/>
    <col min="6145" max="6145" width="10.28515625" style="95" customWidth="1"/>
    <col min="6146" max="6146" width="40.7109375" style="95" customWidth="1"/>
    <col min="6147" max="6147" width="13.42578125" style="95" customWidth="1"/>
    <col min="6148" max="6148" width="17.7109375" style="95" bestFit="1" customWidth="1"/>
    <col min="6149" max="6149" width="12.7109375" style="95" customWidth="1"/>
    <col min="6150" max="6150" width="13.42578125" style="95" customWidth="1"/>
    <col min="6151" max="6151" width="14.42578125" style="95" customWidth="1"/>
    <col min="6152" max="6152" width="13.5703125" style="95" customWidth="1"/>
    <col min="6153" max="6153" width="11.5703125" style="95" customWidth="1"/>
    <col min="6154" max="6154" width="11.85546875" style="95" customWidth="1"/>
    <col min="6155" max="6155" width="15.42578125" style="95" customWidth="1"/>
    <col min="6156" max="6156" width="15.7109375" style="95" customWidth="1"/>
    <col min="6157" max="6157" width="14.28515625" style="95" customWidth="1"/>
    <col min="6158" max="6158" width="13" style="95" customWidth="1"/>
    <col min="6159" max="6159" width="13.140625" style="95" customWidth="1"/>
    <col min="6160" max="6160" width="8" style="95" customWidth="1"/>
    <col min="6161" max="6161" width="7.42578125" style="95" customWidth="1"/>
    <col min="6162" max="6162" width="10.5703125" style="95" bestFit="1" customWidth="1"/>
    <col min="6163" max="6163" width="10.28515625" style="95" customWidth="1"/>
    <col min="6164" max="6164" width="7.140625" style="95" customWidth="1"/>
    <col min="6165" max="6165" width="5.140625" style="95" customWidth="1"/>
    <col min="6166" max="6166" width="9.5703125" style="95" customWidth="1"/>
    <col min="6167" max="6167" width="6.85546875" style="95" customWidth="1"/>
    <col min="6168" max="6168" width="10.140625" style="95" customWidth="1"/>
    <col min="6169" max="6400" width="9.140625" style="95"/>
    <col min="6401" max="6401" width="10.28515625" style="95" customWidth="1"/>
    <col min="6402" max="6402" width="40.7109375" style="95" customWidth="1"/>
    <col min="6403" max="6403" width="13.42578125" style="95" customWidth="1"/>
    <col min="6404" max="6404" width="17.7109375" style="95" bestFit="1" customWidth="1"/>
    <col min="6405" max="6405" width="12.7109375" style="95" customWidth="1"/>
    <col min="6406" max="6406" width="13.42578125" style="95" customWidth="1"/>
    <col min="6407" max="6407" width="14.42578125" style="95" customWidth="1"/>
    <col min="6408" max="6408" width="13.5703125" style="95" customWidth="1"/>
    <col min="6409" max="6409" width="11.5703125" style="95" customWidth="1"/>
    <col min="6410" max="6410" width="11.85546875" style="95" customWidth="1"/>
    <col min="6411" max="6411" width="15.42578125" style="95" customWidth="1"/>
    <col min="6412" max="6412" width="15.7109375" style="95" customWidth="1"/>
    <col min="6413" max="6413" width="14.28515625" style="95" customWidth="1"/>
    <col min="6414" max="6414" width="13" style="95" customWidth="1"/>
    <col min="6415" max="6415" width="13.140625" style="95" customWidth="1"/>
    <col min="6416" max="6416" width="8" style="95" customWidth="1"/>
    <col min="6417" max="6417" width="7.42578125" style="95" customWidth="1"/>
    <col min="6418" max="6418" width="10.5703125" style="95" bestFit="1" customWidth="1"/>
    <col min="6419" max="6419" width="10.28515625" style="95" customWidth="1"/>
    <col min="6420" max="6420" width="7.140625" style="95" customWidth="1"/>
    <col min="6421" max="6421" width="5.140625" style="95" customWidth="1"/>
    <col min="6422" max="6422" width="9.5703125" style="95" customWidth="1"/>
    <col min="6423" max="6423" width="6.85546875" style="95" customWidth="1"/>
    <col min="6424" max="6424" width="10.140625" style="95" customWidth="1"/>
    <col min="6425" max="6656" width="9.140625" style="95"/>
    <col min="6657" max="6657" width="10.28515625" style="95" customWidth="1"/>
    <col min="6658" max="6658" width="40.7109375" style="95" customWidth="1"/>
    <col min="6659" max="6659" width="13.42578125" style="95" customWidth="1"/>
    <col min="6660" max="6660" width="17.7109375" style="95" bestFit="1" customWidth="1"/>
    <col min="6661" max="6661" width="12.7109375" style="95" customWidth="1"/>
    <col min="6662" max="6662" width="13.42578125" style="95" customWidth="1"/>
    <col min="6663" max="6663" width="14.42578125" style="95" customWidth="1"/>
    <col min="6664" max="6664" width="13.5703125" style="95" customWidth="1"/>
    <col min="6665" max="6665" width="11.5703125" style="95" customWidth="1"/>
    <col min="6666" max="6666" width="11.85546875" style="95" customWidth="1"/>
    <col min="6667" max="6667" width="15.42578125" style="95" customWidth="1"/>
    <col min="6668" max="6668" width="15.7109375" style="95" customWidth="1"/>
    <col min="6669" max="6669" width="14.28515625" style="95" customWidth="1"/>
    <col min="6670" max="6670" width="13" style="95" customWidth="1"/>
    <col min="6671" max="6671" width="13.140625" style="95" customWidth="1"/>
    <col min="6672" max="6672" width="8" style="95" customWidth="1"/>
    <col min="6673" max="6673" width="7.42578125" style="95" customWidth="1"/>
    <col min="6674" max="6674" width="10.5703125" style="95" bestFit="1" customWidth="1"/>
    <col min="6675" max="6675" width="10.28515625" style="95" customWidth="1"/>
    <col min="6676" max="6676" width="7.140625" style="95" customWidth="1"/>
    <col min="6677" max="6677" width="5.140625" style="95" customWidth="1"/>
    <col min="6678" max="6678" width="9.5703125" style="95" customWidth="1"/>
    <col min="6679" max="6679" width="6.85546875" style="95" customWidth="1"/>
    <col min="6680" max="6680" width="10.140625" style="95" customWidth="1"/>
    <col min="6681" max="6912" width="9.140625" style="95"/>
    <col min="6913" max="6913" width="10.28515625" style="95" customWidth="1"/>
    <col min="6914" max="6914" width="40.7109375" style="95" customWidth="1"/>
    <col min="6915" max="6915" width="13.42578125" style="95" customWidth="1"/>
    <col min="6916" max="6916" width="17.7109375" style="95" bestFit="1" customWidth="1"/>
    <col min="6917" max="6917" width="12.7109375" style="95" customWidth="1"/>
    <col min="6918" max="6918" width="13.42578125" style="95" customWidth="1"/>
    <col min="6919" max="6919" width="14.42578125" style="95" customWidth="1"/>
    <col min="6920" max="6920" width="13.5703125" style="95" customWidth="1"/>
    <col min="6921" max="6921" width="11.5703125" style="95" customWidth="1"/>
    <col min="6922" max="6922" width="11.85546875" style="95" customWidth="1"/>
    <col min="6923" max="6923" width="15.42578125" style="95" customWidth="1"/>
    <col min="6924" max="6924" width="15.7109375" style="95" customWidth="1"/>
    <col min="6925" max="6925" width="14.28515625" style="95" customWidth="1"/>
    <col min="6926" max="6926" width="13" style="95" customWidth="1"/>
    <col min="6927" max="6927" width="13.140625" style="95" customWidth="1"/>
    <col min="6928" max="6928" width="8" style="95" customWidth="1"/>
    <col min="6929" max="6929" width="7.42578125" style="95" customWidth="1"/>
    <col min="6930" max="6930" width="10.5703125" style="95" bestFit="1" customWidth="1"/>
    <col min="6931" max="6931" width="10.28515625" style="95" customWidth="1"/>
    <col min="6932" max="6932" width="7.140625" style="95" customWidth="1"/>
    <col min="6933" max="6933" width="5.140625" style="95" customWidth="1"/>
    <col min="6934" max="6934" width="9.5703125" style="95" customWidth="1"/>
    <col min="6935" max="6935" width="6.85546875" style="95" customWidth="1"/>
    <col min="6936" max="6936" width="10.140625" style="95" customWidth="1"/>
    <col min="6937" max="7168" width="9.140625" style="95"/>
    <col min="7169" max="7169" width="10.28515625" style="95" customWidth="1"/>
    <col min="7170" max="7170" width="40.7109375" style="95" customWidth="1"/>
    <col min="7171" max="7171" width="13.42578125" style="95" customWidth="1"/>
    <col min="7172" max="7172" width="17.7109375" style="95" bestFit="1" customWidth="1"/>
    <col min="7173" max="7173" width="12.7109375" style="95" customWidth="1"/>
    <col min="7174" max="7174" width="13.42578125" style="95" customWidth="1"/>
    <col min="7175" max="7175" width="14.42578125" style="95" customWidth="1"/>
    <col min="7176" max="7176" width="13.5703125" style="95" customWidth="1"/>
    <col min="7177" max="7177" width="11.5703125" style="95" customWidth="1"/>
    <col min="7178" max="7178" width="11.85546875" style="95" customWidth="1"/>
    <col min="7179" max="7179" width="15.42578125" style="95" customWidth="1"/>
    <col min="7180" max="7180" width="15.7109375" style="95" customWidth="1"/>
    <col min="7181" max="7181" width="14.28515625" style="95" customWidth="1"/>
    <col min="7182" max="7182" width="13" style="95" customWidth="1"/>
    <col min="7183" max="7183" width="13.140625" style="95" customWidth="1"/>
    <col min="7184" max="7184" width="8" style="95" customWidth="1"/>
    <col min="7185" max="7185" width="7.42578125" style="95" customWidth="1"/>
    <col min="7186" max="7186" width="10.5703125" style="95" bestFit="1" customWidth="1"/>
    <col min="7187" max="7187" width="10.28515625" style="95" customWidth="1"/>
    <col min="7188" max="7188" width="7.140625" style="95" customWidth="1"/>
    <col min="7189" max="7189" width="5.140625" style="95" customWidth="1"/>
    <col min="7190" max="7190" width="9.5703125" style="95" customWidth="1"/>
    <col min="7191" max="7191" width="6.85546875" style="95" customWidth="1"/>
    <col min="7192" max="7192" width="10.140625" style="95" customWidth="1"/>
    <col min="7193" max="7424" width="9.140625" style="95"/>
    <col min="7425" max="7425" width="10.28515625" style="95" customWidth="1"/>
    <col min="7426" max="7426" width="40.7109375" style="95" customWidth="1"/>
    <col min="7427" max="7427" width="13.42578125" style="95" customWidth="1"/>
    <col min="7428" max="7428" width="17.7109375" style="95" bestFit="1" customWidth="1"/>
    <col min="7429" max="7429" width="12.7109375" style="95" customWidth="1"/>
    <col min="7430" max="7430" width="13.42578125" style="95" customWidth="1"/>
    <col min="7431" max="7431" width="14.42578125" style="95" customWidth="1"/>
    <col min="7432" max="7432" width="13.5703125" style="95" customWidth="1"/>
    <col min="7433" max="7433" width="11.5703125" style="95" customWidth="1"/>
    <col min="7434" max="7434" width="11.85546875" style="95" customWidth="1"/>
    <col min="7435" max="7435" width="15.42578125" style="95" customWidth="1"/>
    <col min="7436" max="7436" width="15.7109375" style="95" customWidth="1"/>
    <col min="7437" max="7437" width="14.28515625" style="95" customWidth="1"/>
    <col min="7438" max="7438" width="13" style="95" customWidth="1"/>
    <col min="7439" max="7439" width="13.140625" style="95" customWidth="1"/>
    <col min="7440" max="7440" width="8" style="95" customWidth="1"/>
    <col min="7441" max="7441" width="7.42578125" style="95" customWidth="1"/>
    <col min="7442" max="7442" width="10.5703125" style="95" bestFit="1" customWidth="1"/>
    <col min="7443" max="7443" width="10.28515625" style="95" customWidth="1"/>
    <col min="7444" max="7444" width="7.140625" style="95" customWidth="1"/>
    <col min="7445" max="7445" width="5.140625" style="95" customWidth="1"/>
    <col min="7446" max="7446" width="9.5703125" style="95" customWidth="1"/>
    <col min="7447" max="7447" width="6.85546875" style="95" customWidth="1"/>
    <col min="7448" max="7448" width="10.140625" style="95" customWidth="1"/>
    <col min="7449" max="7680" width="9.140625" style="95"/>
    <col min="7681" max="7681" width="10.28515625" style="95" customWidth="1"/>
    <col min="7682" max="7682" width="40.7109375" style="95" customWidth="1"/>
    <col min="7683" max="7683" width="13.42578125" style="95" customWidth="1"/>
    <col min="7684" max="7684" width="17.7109375" style="95" bestFit="1" customWidth="1"/>
    <col min="7685" max="7685" width="12.7109375" style="95" customWidth="1"/>
    <col min="7686" max="7686" width="13.42578125" style="95" customWidth="1"/>
    <col min="7687" max="7687" width="14.42578125" style="95" customWidth="1"/>
    <col min="7688" max="7688" width="13.5703125" style="95" customWidth="1"/>
    <col min="7689" max="7689" width="11.5703125" style="95" customWidth="1"/>
    <col min="7690" max="7690" width="11.85546875" style="95" customWidth="1"/>
    <col min="7691" max="7691" width="15.42578125" style="95" customWidth="1"/>
    <col min="7692" max="7692" width="15.7109375" style="95" customWidth="1"/>
    <col min="7693" max="7693" width="14.28515625" style="95" customWidth="1"/>
    <col min="7694" max="7694" width="13" style="95" customWidth="1"/>
    <col min="7695" max="7695" width="13.140625" style="95" customWidth="1"/>
    <col min="7696" max="7696" width="8" style="95" customWidth="1"/>
    <col min="7697" max="7697" width="7.42578125" style="95" customWidth="1"/>
    <col min="7698" max="7698" width="10.5703125" style="95" bestFit="1" customWidth="1"/>
    <col min="7699" max="7699" width="10.28515625" style="95" customWidth="1"/>
    <col min="7700" max="7700" width="7.140625" style="95" customWidth="1"/>
    <col min="7701" max="7701" width="5.140625" style="95" customWidth="1"/>
    <col min="7702" max="7702" width="9.5703125" style="95" customWidth="1"/>
    <col min="7703" max="7703" width="6.85546875" style="95" customWidth="1"/>
    <col min="7704" max="7704" width="10.140625" style="95" customWidth="1"/>
    <col min="7705" max="7936" width="9.140625" style="95"/>
    <col min="7937" max="7937" width="10.28515625" style="95" customWidth="1"/>
    <col min="7938" max="7938" width="40.7109375" style="95" customWidth="1"/>
    <col min="7939" max="7939" width="13.42578125" style="95" customWidth="1"/>
    <col min="7940" max="7940" width="17.7109375" style="95" bestFit="1" customWidth="1"/>
    <col min="7941" max="7941" width="12.7109375" style="95" customWidth="1"/>
    <col min="7942" max="7942" width="13.42578125" style="95" customWidth="1"/>
    <col min="7943" max="7943" width="14.42578125" style="95" customWidth="1"/>
    <col min="7944" max="7944" width="13.5703125" style="95" customWidth="1"/>
    <col min="7945" max="7945" width="11.5703125" style="95" customWidth="1"/>
    <col min="7946" max="7946" width="11.85546875" style="95" customWidth="1"/>
    <col min="7947" max="7947" width="15.42578125" style="95" customWidth="1"/>
    <col min="7948" max="7948" width="15.7109375" style="95" customWidth="1"/>
    <col min="7949" max="7949" width="14.28515625" style="95" customWidth="1"/>
    <col min="7950" max="7950" width="13" style="95" customWidth="1"/>
    <col min="7951" max="7951" width="13.140625" style="95" customWidth="1"/>
    <col min="7952" max="7952" width="8" style="95" customWidth="1"/>
    <col min="7953" max="7953" width="7.42578125" style="95" customWidth="1"/>
    <col min="7954" max="7954" width="10.5703125" style="95" bestFit="1" customWidth="1"/>
    <col min="7955" max="7955" width="10.28515625" style="95" customWidth="1"/>
    <col min="7956" max="7956" width="7.140625" style="95" customWidth="1"/>
    <col min="7957" max="7957" width="5.140625" style="95" customWidth="1"/>
    <col min="7958" max="7958" width="9.5703125" style="95" customWidth="1"/>
    <col min="7959" max="7959" width="6.85546875" style="95" customWidth="1"/>
    <col min="7960" max="7960" width="10.140625" style="95" customWidth="1"/>
    <col min="7961" max="8192" width="9.140625" style="95"/>
    <col min="8193" max="8193" width="10.28515625" style="95" customWidth="1"/>
    <col min="8194" max="8194" width="40.7109375" style="95" customWidth="1"/>
    <col min="8195" max="8195" width="13.42578125" style="95" customWidth="1"/>
    <col min="8196" max="8196" width="17.7109375" style="95" bestFit="1" customWidth="1"/>
    <col min="8197" max="8197" width="12.7109375" style="95" customWidth="1"/>
    <col min="8198" max="8198" width="13.42578125" style="95" customWidth="1"/>
    <col min="8199" max="8199" width="14.42578125" style="95" customWidth="1"/>
    <col min="8200" max="8200" width="13.5703125" style="95" customWidth="1"/>
    <col min="8201" max="8201" width="11.5703125" style="95" customWidth="1"/>
    <col min="8202" max="8202" width="11.85546875" style="95" customWidth="1"/>
    <col min="8203" max="8203" width="15.42578125" style="95" customWidth="1"/>
    <col min="8204" max="8204" width="15.7109375" style="95" customWidth="1"/>
    <col min="8205" max="8205" width="14.28515625" style="95" customWidth="1"/>
    <col min="8206" max="8206" width="13" style="95" customWidth="1"/>
    <col min="8207" max="8207" width="13.140625" style="95" customWidth="1"/>
    <col min="8208" max="8208" width="8" style="95" customWidth="1"/>
    <col min="8209" max="8209" width="7.42578125" style="95" customWidth="1"/>
    <col min="8210" max="8210" width="10.5703125" style="95" bestFit="1" customWidth="1"/>
    <col min="8211" max="8211" width="10.28515625" style="95" customWidth="1"/>
    <col min="8212" max="8212" width="7.140625" style="95" customWidth="1"/>
    <col min="8213" max="8213" width="5.140625" style="95" customWidth="1"/>
    <col min="8214" max="8214" width="9.5703125" style="95" customWidth="1"/>
    <col min="8215" max="8215" width="6.85546875" style="95" customWidth="1"/>
    <col min="8216" max="8216" width="10.140625" style="95" customWidth="1"/>
    <col min="8217" max="8448" width="9.140625" style="95"/>
    <col min="8449" max="8449" width="10.28515625" style="95" customWidth="1"/>
    <col min="8450" max="8450" width="40.7109375" style="95" customWidth="1"/>
    <col min="8451" max="8451" width="13.42578125" style="95" customWidth="1"/>
    <col min="8452" max="8452" width="17.7109375" style="95" bestFit="1" customWidth="1"/>
    <col min="8453" max="8453" width="12.7109375" style="95" customWidth="1"/>
    <col min="8454" max="8454" width="13.42578125" style="95" customWidth="1"/>
    <col min="8455" max="8455" width="14.42578125" style="95" customWidth="1"/>
    <col min="8456" max="8456" width="13.5703125" style="95" customWidth="1"/>
    <col min="8457" max="8457" width="11.5703125" style="95" customWidth="1"/>
    <col min="8458" max="8458" width="11.85546875" style="95" customWidth="1"/>
    <col min="8459" max="8459" width="15.42578125" style="95" customWidth="1"/>
    <col min="8460" max="8460" width="15.7109375" style="95" customWidth="1"/>
    <col min="8461" max="8461" width="14.28515625" style="95" customWidth="1"/>
    <col min="8462" max="8462" width="13" style="95" customWidth="1"/>
    <col min="8463" max="8463" width="13.140625" style="95" customWidth="1"/>
    <col min="8464" max="8464" width="8" style="95" customWidth="1"/>
    <col min="8465" max="8465" width="7.42578125" style="95" customWidth="1"/>
    <col min="8466" max="8466" width="10.5703125" style="95" bestFit="1" customWidth="1"/>
    <col min="8467" max="8467" width="10.28515625" style="95" customWidth="1"/>
    <col min="8468" max="8468" width="7.140625" style="95" customWidth="1"/>
    <col min="8469" max="8469" width="5.140625" style="95" customWidth="1"/>
    <col min="8470" max="8470" width="9.5703125" style="95" customWidth="1"/>
    <col min="8471" max="8471" width="6.85546875" style="95" customWidth="1"/>
    <col min="8472" max="8472" width="10.140625" style="95" customWidth="1"/>
    <col min="8473" max="8704" width="9.140625" style="95"/>
    <col min="8705" max="8705" width="10.28515625" style="95" customWidth="1"/>
    <col min="8706" max="8706" width="40.7109375" style="95" customWidth="1"/>
    <col min="8707" max="8707" width="13.42578125" style="95" customWidth="1"/>
    <col min="8708" max="8708" width="17.7109375" style="95" bestFit="1" customWidth="1"/>
    <col min="8709" max="8709" width="12.7109375" style="95" customWidth="1"/>
    <col min="8710" max="8710" width="13.42578125" style="95" customWidth="1"/>
    <col min="8711" max="8711" width="14.42578125" style="95" customWidth="1"/>
    <col min="8712" max="8712" width="13.5703125" style="95" customWidth="1"/>
    <col min="8713" max="8713" width="11.5703125" style="95" customWidth="1"/>
    <col min="8714" max="8714" width="11.85546875" style="95" customWidth="1"/>
    <col min="8715" max="8715" width="15.42578125" style="95" customWidth="1"/>
    <col min="8716" max="8716" width="15.7109375" style="95" customWidth="1"/>
    <col min="8717" max="8717" width="14.28515625" style="95" customWidth="1"/>
    <col min="8718" max="8718" width="13" style="95" customWidth="1"/>
    <col min="8719" max="8719" width="13.140625" style="95" customWidth="1"/>
    <col min="8720" max="8720" width="8" style="95" customWidth="1"/>
    <col min="8721" max="8721" width="7.42578125" style="95" customWidth="1"/>
    <col min="8722" max="8722" width="10.5703125" style="95" bestFit="1" customWidth="1"/>
    <col min="8723" max="8723" width="10.28515625" style="95" customWidth="1"/>
    <col min="8724" max="8724" width="7.140625" style="95" customWidth="1"/>
    <col min="8725" max="8725" width="5.140625" style="95" customWidth="1"/>
    <col min="8726" max="8726" width="9.5703125" style="95" customWidth="1"/>
    <col min="8727" max="8727" width="6.85546875" style="95" customWidth="1"/>
    <col min="8728" max="8728" width="10.140625" style="95" customWidth="1"/>
    <col min="8729" max="8960" width="9.140625" style="95"/>
    <col min="8961" max="8961" width="10.28515625" style="95" customWidth="1"/>
    <col min="8962" max="8962" width="40.7109375" style="95" customWidth="1"/>
    <col min="8963" max="8963" width="13.42578125" style="95" customWidth="1"/>
    <col min="8964" max="8964" width="17.7109375" style="95" bestFit="1" customWidth="1"/>
    <col min="8965" max="8965" width="12.7109375" style="95" customWidth="1"/>
    <col min="8966" max="8966" width="13.42578125" style="95" customWidth="1"/>
    <col min="8967" max="8967" width="14.42578125" style="95" customWidth="1"/>
    <col min="8968" max="8968" width="13.5703125" style="95" customWidth="1"/>
    <col min="8969" max="8969" width="11.5703125" style="95" customWidth="1"/>
    <col min="8970" max="8970" width="11.85546875" style="95" customWidth="1"/>
    <col min="8971" max="8971" width="15.42578125" style="95" customWidth="1"/>
    <col min="8972" max="8972" width="15.7109375" style="95" customWidth="1"/>
    <col min="8973" max="8973" width="14.28515625" style="95" customWidth="1"/>
    <col min="8974" max="8974" width="13" style="95" customWidth="1"/>
    <col min="8975" max="8975" width="13.140625" style="95" customWidth="1"/>
    <col min="8976" max="8976" width="8" style="95" customWidth="1"/>
    <col min="8977" max="8977" width="7.42578125" style="95" customWidth="1"/>
    <col min="8978" max="8978" width="10.5703125" style="95" bestFit="1" customWidth="1"/>
    <col min="8979" max="8979" width="10.28515625" style="95" customWidth="1"/>
    <col min="8980" max="8980" width="7.140625" style="95" customWidth="1"/>
    <col min="8981" max="8981" width="5.140625" style="95" customWidth="1"/>
    <col min="8982" max="8982" width="9.5703125" style="95" customWidth="1"/>
    <col min="8983" max="8983" width="6.85546875" style="95" customWidth="1"/>
    <col min="8984" max="8984" width="10.140625" style="95" customWidth="1"/>
    <col min="8985" max="9216" width="9.140625" style="95"/>
    <col min="9217" max="9217" width="10.28515625" style="95" customWidth="1"/>
    <col min="9218" max="9218" width="40.7109375" style="95" customWidth="1"/>
    <col min="9219" max="9219" width="13.42578125" style="95" customWidth="1"/>
    <col min="9220" max="9220" width="17.7109375" style="95" bestFit="1" customWidth="1"/>
    <col min="9221" max="9221" width="12.7109375" style="95" customWidth="1"/>
    <col min="9222" max="9222" width="13.42578125" style="95" customWidth="1"/>
    <col min="9223" max="9223" width="14.42578125" style="95" customWidth="1"/>
    <col min="9224" max="9224" width="13.5703125" style="95" customWidth="1"/>
    <col min="9225" max="9225" width="11.5703125" style="95" customWidth="1"/>
    <col min="9226" max="9226" width="11.85546875" style="95" customWidth="1"/>
    <col min="9227" max="9227" width="15.42578125" style="95" customWidth="1"/>
    <col min="9228" max="9228" width="15.7109375" style="95" customWidth="1"/>
    <col min="9229" max="9229" width="14.28515625" style="95" customWidth="1"/>
    <col min="9230" max="9230" width="13" style="95" customWidth="1"/>
    <col min="9231" max="9231" width="13.140625" style="95" customWidth="1"/>
    <col min="9232" max="9232" width="8" style="95" customWidth="1"/>
    <col min="9233" max="9233" width="7.42578125" style="95" customWidth="1"/>
    <col min="9234" max="9234" width="10.5703125" style="95" bestFit="1" customWidth="1"/>
    <col min="9235" max="9235" width="10.28515625" style="95" customWidth="1"/>
    <col min="9236" max="9236" width="7.140625" style="95" customWidth="1"/>
    <col min="9237" max="9237" width="5.140625" style="95" customWidth="1"/>
    <col min="9238" max="9238" width="9.5703125" style="95" customWidth="1"/>
    <col min="9239" max="9239" width="6.85546875" style="95" customWidth="1"/>
    <col min="9240" max="9240" width="10.140625" style="95" customWidth="1"/>
    <col min="9241" max="9472" width="9.140625" style="95"/>
    <col min="9473" max="9473" width="10.28515625" style="95" customWidth="1"/>
    <col min="9474" max="9474" width="40.7109375" style="95" customWidth="1"/>
    <col min="9475" max="9475" width="13.42578125" style="95" customWidth="1"/>
    <col min="9476" max="9476" width="17.7109375" style="95" bestFit="1" customWidth="1"/>
    <col min="9477" max="9477" width="12.7109375" style="95" customWidth="1"/>
    <col min="9478" max="9478" width="13.42578125" style="95" customWidth="1"/>
    <col min="9479" max="9479" width="14.42578125" style="95" customWidth="1"/>
    <col min="9480" max="9480" width="13.5703125" style="95" customWidth="1"/>
    <col min="9481" max="9481" width="11.5703125" style="95" customWidth="1"/>
    <col min="9482" max="9482" width="11.85546875" style="95" customWidth="1"/>
    <col min="9483" max="9483" width="15.42578125" style="95" customWidth="1"/>
    <col min="9484" max="9484" width="15.7109375" style="95" customWidth="1"/>
    <col min="9485" max="9485" width="14.28515625" style="95" customWidth="1"/>
    <col min="9486" max="9486" width="13" style="95" customWidth="1"/>
    <col min="9487" max="9487" width="13.140625" style="95" customWidth="1"/>
    <col min="9488" max="9488" width="8" style="95" customWidth="1"/>
    <col min="9489" max="9489" width="7.42578125" style="95" customWidth="1"/>
    <col min="9490" max="9490" width="10.5703125" style="95" bestFit="1" customWidth="1"/>
    <col min="9491" max="9491" width="10.28515625" style="95" customWidth="1"/>
    <col min="9492" max="9492" width="7.140625" style="95" customWidth="1"/>
    <col min="9493" max="9493" width="5.140625" style="95" customWidth="1"/>
    <col min="9494" max="9494" width="9.5703125" style="95" customWidth="1"/>
    <col min="9495" max="9495" width="6.85546875" style="95" customWidth="1"/>
    <col min="9496" max="9496" width="10.140625" style="95" customWidth="1"/>
    <col min="9497" max="9728" width="9.140625" style="95"/>
    <col min="9729" max="9729" width="10.28515625" style="95" customWidth="1"/>
    <col min="9730" max="9730" width="40.7109375" style="95" customWidth="1"/>
    <col min="9731" max="9731" width="13.42578125" style="95" customWidth="1"/>
    <col min="9732" max="9732" width="17.7109375" style="95" bestFit="1" customWidth="1"/>
    <col min="9733" max="9733" width="12.7109375" style="95" customWidth="1"/>
    <col min="9734" max="9734" width="13.42578125" style="95" customWidth="1"/>
    <col min="9735" max="9735" width="14.42578125" style="95" customWidth="1"/>
    <col min="9736" max="9736" width="13.5703125" style="95" customWidth="1"/>
    <col min="9737" max="9737" width="11.5703125" style="95" customWidth="1"/>
    <col min="9738" max="9738" width="11.85546875" style="95" customWidth="1"/>
    <col min="9739" max="9739" width="15.42578125" style="95" customWidth="1"/>
    <col min="9740" max="9740" width="15.7109375" style="95" customWidth="1"/>
    <col min="9741" max="9741" width="14.28515625" style="95" customWidth="1"/>
    <col min="9742" max="9742" width="13" style="95" customWidth="1"/>
    <col min="9743" max="9743" width="13.140625" style="95" customWidth="1"/>
    <col min="9744" max="9744" width="8" style="95" customWidth="1"/>
    <col min="9745" max="9745" width="7.42578125" style="95" customWidth="1"/>
    <col min="9746" max="9746" width="10.5703125" style="95" bestFit="1" customWidth="1"/>
    <col min="9747" max="9747" width="10.28515625" style="95" customWidth="1"/>
    <col min="9748" max="9748" width="7.140625" style="95" customWidth="1"/>
    <col min="9749" max="9749" width="5.140625" style="95" customWidth="1"/>
    <col min="9750" max="9750" width="9.5703125" style="95" customWidth="1"/>
    <col min="9751" max="9751" width="6.85546875" style="95" customWidth="1"/>
    <col min="9752" max="9752" width="10.140625" style="95" customWidth="1"/>
    <col min="9753" max="9984" width="9.140625" style="95"/>
    <col min="9985" max="9985" width="10.28515625" style="95" customWidth="1"/>
    <col min="9986" max="9986" width="40.7109375" style="95" customWidth="1"/>
    <col min="9987" max="9987" width="13.42578125" style="95" customWidth="1"/>
    <col min="9988" max="9988" width="17.7109375" style="95" bestFit="1" customWidth="1"/>
    <col min="9989" max="9989" width="12.7109375" style="95" customWidth="1"/>
    <col min="9990" max="9990" width="13.42578125" style="95" customWidth="1"/>
    <col min="9991" max="9991" width="14.42578125" style="95" customWidth="1"/>
    <col min="9992" max="9992" width="13.5703125" style="95" customWidth="1"/>
    <col min="9993" max="9993" width="11.5703125" style="95" customWidth="1"/>
    <col min="9994" max="9994" width="11.85546875" style="95" customWidth="1"/>
    <col min="9995" max="9995" width="15.42578125" style="95" customWidth="1"/>
    <col min="9996" max="9996" width="15.7109375" style="95" customWidth="1"/>
    <col min="9997" max="9997" width="14.28515625" style="95" customWidth="1"/>
    <col min="9998" max="9998" width="13" style="95" customWidth="1"/>
    <col min="9999" max="9999" width="13.140625" style="95" customWidth="1"/>
    <col min="10000" max="10000" width="8" style="95" customWidth="1"/>
    <col min="10001" max="10001" width="7.42578125" style="95" customWidth="1"/>
    <col min="10002" max="10002" width="10.5703125" style="95" bestFit="1" customWidth="1"/>
    <col min="10003" max="10003" width="10.28515625" style="95" customWidth="1"/>
    <col min="10004" max="10004" width="7.140625" style="95" customWidth="1"/>
    <col min="10005" max="10005" width="5.140625" style="95" customWidth="1"/>
    <col min="10006" max="10006" width="9.5703125" style="95" customWidth="1"/>
    <col min="10007" max="10007" width="6.85546875" style="95" customWidth="1"/>
    <col min="10008" max="10008" width="10.140625" style="95" customWidth="1"/>
    <col min="10009" max="10240" width="9.140625" style="95"/>
    <col min="10241" max="10241" width="10.28515625" style="95" customWidth="1"/>
    <col min="10242" max="10242" width="40.7109375" style="95" customWidth="1"/>
    <col min="10243" max="10243" width="13.42578125" style="95" customWidth="1"/>
    <col min="10244" max="10244" width="17.7109375" style="95" bestFit="1" customWidth="1"/>
    <col min="10245" max="10245" width="12.7109375" style="95" customWidth="1"/>
    <col min="10246" max="10246" width="13.42578125" style="95" customWidth="1"/>
    <col min="10247" max="10247" width="14.42578125" style="95" customWidth="1"/>
    <col min="10248" max="10248" width="13.5703125" style="95" customWidth="1"/>
    <col min="10249" max="10249" width="11.5703125" style="95" customWidth="1"/>
    <col min="10250" max="10250" width="11.85546875" style="95" customWidth="1"/>
    <col min="10251" max="10251" width="15.42578125" style="95" customWidth="1"/>
    <col min="10252" max="10252" width="15.7109375" style="95" customWidth="1"/>
    <col min="10253" max="10253" width="14.28515625" style="95" customWidth="1"/>
    <col min="10254" max="10254" width="13" style="95" customWidth="1"/>
    <col min="10255" max="10255" width="13.140625" style="95" customWidth="1"/>
    <col min="10256" max="10256" width="8" style="95" customWidth="1"/>
    <col min="10257" max="10257" width="7.42578125" style="95" customWidth="1"/>
    <col min="10258" max="10258" width="10.5703125" style="95" bestFit="1" customWidth="1"/>
    <col min="10259" max="10259" width="10.28515625" style="95" customWidth="1"/>
    <col min="10260" max="10260" width="7.140625" style="95" customWidth="1"/>
    <col min="10261" max="10261" width="5.140625" style="95" customWidth="1"/>
    <col min="10262" max="10262" width="9.5703125" style="95" customWidth="1"/>
    <col min="10263" max="10263" width="6.85546875" style="95" customWidth="1"/>
    <col min="10264" max="10264" width="10.140625" style="95" customWidth="1"/>
    <col min="10265" max="10496" width="9.140625" style="95"/>
    <col min="10497" max="10497" width="10.28515625" style="95" customWidth="1"/>
    <col min="10498" max="10498" width="40.7109375" style="95" customWidth="1"/>
    <col min="10499" max="10499" width="13.42578125" style="95" customWidth="1"/>
    <col min="10500" max="10500" width="17.7109375" style="95" bestFit="1" customWidth="1"/>
    <col min="10501" max="10501" width="12.7109375" style="95" customWidth="1"/>
    <col min="10502" max="10502" width="13.42578125" style="95" customWidth="1"/>
    <col min="10503" max="10503" width="14.42578125" style="95" customWidth="1"/>
    <col min="10504" max="10504" width="13.5703125" style="95" customWidth="1"/>
    <col min="10505" max="10505" width="11.5703125" style="95" customWidth="1"/>
    <col min="10506" max="10506" width="11.85546875" style="95" customWidth="1"/>
    <col min="10507" max="10507" width="15.42578125" style="95" customWidth="1"/>
    <col min="10508" max="10508" width="15.7109375" style="95" customWidth="1"/>
    <col min="10509" max="10509" width="14.28515625" style="95" customWidth="1"/>
    <col min="10510" max="10510" width="13" style="95" customWidth="1"/>
    <col min="10511" max="10511" width="13.140625" style="95" customWidth="1"/>
    <col min="10512" max="10512" width="8" style="95" customWidth="1"/>
    <col min="10513" max="10513" width="7.42578125" style="95" customWidth="1"/>
    <col min="10514" max="10514" width="10.5703125" style="95" bestFit="1" customWidth="1"/>
    <col min="10515" max="10515" width="10.28515625" style="95" customWidth="1"/>
    <col min="10516" max="10516" width="7.140625" style="95" customWidth="1"/>
    <col min="10517" max="10517" width="5.140625" style="95" customWidth="1"/>
    <col min="10518" max="10518" width="9.5703125" style="95" customWidth="1"/>
    <col min="10519" max="10519" width="6.85546875" style="95" customWidth="1"/>
    <col min="10520" max="10520" width="10.140625" style="95" customWidth="1"/>
    <col min="10521" max="10752" width="9.140625" style="95"/>
    <col min="10753" max="10753" width="10.28515625" style="95" customWidth="1"/>
    <col min="10754" max="10754" width="40.7109375" style="95" customWidth="1"/>
    <col min="10755" max="10755" width="13.42578125" style="95" customWidth="1"/>
    <col min="10756" max="10756" width="17.7109375" style="95" bestFit="1" customWidth="1"/>
    <col min="10757" max="10757" width="12.7109375" style="95" customWidth="1"/>
    <col min="10758" max="10758" width="13.42578125" style="95" customWidth="1"/>
    <col min="10759" max="10759" width="14.42578125" style="95" customWidth="1"/>
    <col min="10760" max="10760" width="13.5703125" style="95" customWidth="1"/>
    <col min="10761" max="10761" width="11.5703125" style="95" customWidth="1"/>
    <col min="10762" max="10762" width="11.85546875" style="95" customWidth="1"/>
    <col min="10763" max="10763" width="15.42578125" style="95" customWidth="1"/>
    <col min="10764" max="10764" width="15.7109375" style="95" customWidth="1"/>
    <col min="10765" max="10765" width="14.28515625" style="95" customWidth="1"/>
    <col min="10766" max="10766" width="13" style="95" customWidth="1"/>
    <col min="10767" max="10767" width="13.140625" style="95" customWidth="1"/>
    <col min="10768" max="10768" width="8" style="95" customWidth="1"/>
    <col min="10769" max="10769" width="7.42578125" style="95" customWidth="1"/>
    <col min="10770" max="10770" width="10.5703125" style="95" bestFit="1" customWidth="1"/>
    <col min="10771" max="10771" width="10.28515625" style="95" customWidth="1"/>
    <col min="10772" max="10772" width="7.140625" style="95" customWidth="1"/>
    <col min="10773" max="10773" width="5.140625" style="95" customWidth="1"/>
    <col min="10774" max="10774" width="9.5703125" style="95" customWidth="1"/>
    <col min="10775" max="10775" width="6.85546875" style="95" customWidth="1"/>
    <col min="10776" max="10776" width="10.140625" style="95" customWidth="1"/>
    <col min="10777" max="11008" width="9.140625" style="95"/>
    <col min="11009" max="11009" width="10.28515625" style="95" customWidth="1"/>
    <col min="11010" max="11010" width="40.7109375" style="95" customWidth="1"/>
    <col min="11011" max="11011" width="13.42578125" style="95" customWidth="1"/>
    <col min="11012" max="11012" width="17.7109375" style="95" bestFit="1" customWidth="1"/>
    <col min="11013" max="11013" width="12.7109375" style="95" customWidth="1"/>
    <col min="11014" max="11014" width="13.42578125" style="95" customWidth="1"/>
    <col min="11015" max="11015" width="14.42578125" style="95" customWidth="1"/>
    <col min="11016" max="11016" width="13.5703125" style="95" customWidth="1"/>
    <col min="11017" max="11017" width="11.5703125" style="95" customWidth="1"/>
    <col min="11018" max="11018" width="11.85546875" style="95" customWidth="1"/>
    <col min="11019" max="11019" width="15.42578125" style="95" customWidth="1"/>
    <col min="11020" max="11020" width="15.7109375" style="95" customWidth="1"/>
    <col min="11021" max="11021" width="14.28515625" style="95" customWidth="1"/>
    <col min="11022" max="11022" width="13" style="95" customWidth="1"/>
    <col min="11023" max="11023" width="13.140625" style="95" customWidth="1"/>
    <col min="11024" max="11024" width="8" style="95" customWidth="1"/>
    <col min="11025" max="11025" width="7.42578125" style="95" customWidth="1"/>
    <col min="11026" max="11026" width="10.5703125" style="95" bestFit="1" customWidth="1"/>
    <col min="11027" max="11027" width="10.28515625" style="95" customWidth="1"/>
    <col min="11028" max="11028" width="7.140625" style="95" customWidth="1"/>
    <col min="11029" max="11029" width="5.140625" style="95" customWidth="1"/>
    <col min="11030" max="11030" width="9.5703125" style="95" customWidth="1"/>
    <col min="11031" max="11031" width="6.85546875" style="95" customWidth="1"/>
    <col min="11032" max="11032" width="10.140625" style="95" customWidth="1"/>
    <col min="11033" max="11264" width="9.140625" style="95"/>
    <col min="11265" max="11265" width="10.28515625" style="95" customWidth="1"/>
    <col min="11266" max="11266" width="40.7109375" style="95" customWidth="1"/>
    <col min="11267" max="11267" width="13.42578125" style="95" customWidth="1"/>
    <col min="11268" max="11268" width="17.7109375" style="95" bestFit="1" customWidth="1"/>
    <col min="11269" max="11269" width="12.7109375" style="95" customWidth="1"/>
    <col min="11270" max="11270" width="13.42578125" style="95" customWidth="1"/>
    <col min="11271" max="11271" width="14.42578125" style="95" customWidth="1"/>
    <col min="11272" max="11272" width="13.5703125" style="95" customWidth="1"/>
    <col min="11273" max="11273" width="11.5703125" style="95" customWidth="1"/>
    <col min="11274" max="11274" width="11.85546875" style="95" customWidth="1"/>
    <col min="11275" max="11275" width="15.42578125" style="95" customWidth="1"/>
    <col min="11276" max="11276" width="15.7109375" style="95" customWidth="1"/>
    <col min="11277" max="11277" width="14.28515625" style="95" customWidth="1"/>
    <col min="11278" max="11278" width="13" style="95" customWidth="1"/>
    <col min="11279" max="11279" width="13.140625" style="95" customWidth="1"/>
    <col min="11280" max="11280" width="8" style="95" customWidth="1"/>
    <col min="11281" max="11281" width="7.42578125" style="95" customWidth="1"/>
    <col min="11282" max="11282" width="10.5703125" style="95" bestFit="1" customWidth="1"/>
    <col min="11283" max="11283" width="10.28515625" style="95" customWidth="1"/>
    <col min="11284" max="11284" width="7.140625" style="95" customWidth="1"/>
    <col min="11285" max="11285" width="5.140625" style="95" customWidth="1"/>
    <col min="11286" max="11286" width="9.5703125" style="95" customWidth="1"/>
    <col min="11287" max="11287" width="6.85546875" style="95" customWidth="1"/>
    <col min="11288" max="11288" width="10.140625" style="95" customWidth="1"/>
    <col min="11289" max="11520" width="9.140625" style="95"/>
    <col min="11521" max="11521" width="10.28515625" style="95" customWidth="1"/>
    <col min="11522" max="11522" width="40.7109375" style="95" customWidth="1"/>
    <col min="11523" max="11523" width="13.42578125" style="95" customWidth="1"/>
    <col min="11524" max="11524" width="17.7109375" style="95" bestFit="1" customWidth="1"/>
    <col min="11525" max="11525" width="12.7109375" style="95" customWidth="1"/>
    <col min="11526" max="11526" width="13.42578125" style="95" customWidth="1"/>
    <col min="11527" max="11527" width="14.42578125" style="95" customWidth="1"/>
    <col min="11528" max="11528" width="13.5703125" style="95" customWidth="1"/>
    <col min="11529" max="11529" width="11.5703125" style="95" customWidth="1"/>
    <col min="11530" max="11530" width="11.85546875" style="95" customWidth="1"/>
    <col min="11531" max="11531" width="15.42578125" style="95" customWidth="1"/>
    <col min="11532" max="11532" width="15.7109375" style="95" customWidth="1"/>
    <col min="11533" max="11533" width="14.28515625" style="95" customWidth="1"/>
    <col min="11534" max="11534" width="13" style="95" customWidth="1"/>
    <col min="11535" max="11535" width="13.140625" style="95" customWidth="1"/>
    <col min="11536" max="11536" width="8" style="95" customWidth="1"/>
    <col min="11537" max="11537" width="7.42578125" style="95" customWidth="1"/>
    <col min="11538" max="11538" width="10.5703125" style="95" bestFit="1" customWidth="1"/>
    <col min="11539" max="11539" width="10.28515625" style="95" customWidth="1"/>
    <col min="11540" max="11540" width="7.140625" style="95" customWidth="1"/>
    <col min="11541" max="11541" width="5.140625" style="95" customWidth="1"/>
    <col min="11542" max="11542" width="9.5703125" style="95" customWidth="1"/>
    <col min="11543" max="11543" width="6.85546875" style="95" customWidth="1"/>
    <col min="11544" max="11544" width="10.140625" style="95" customWidth="1"/>
    <col min="11545" max="11776" width="9.140625" style="95"/>
    <col min="11777" max="11777" width="10.28515625" style="95" customWidth="1"/>
    <col min="11778" max="11778" width="40.7109375" style="95" customWidth="1"/>
    <col min="11779" max="11779" width="13.42578125" style="95" customWidth="1"/>
    <col min="11780" max="11780" width="17.7109375" style="95" bestFit="1" customWidth="1"/>
    <col min="11781" max="11781" width="12.7109375" style="95" customWidth="1"/>
    <col min="11782" max="11782" width="13.42578125" style="95" customWidth="1"/>
    <col min="11783" max="11783" width="14.42578125" style="95" customWidth="1"/>
    <col min="11784" max="11784" width="13.5703125" style="95" customWidth="1"/>
    <col min="11785" max="11785" width="11.5703125" style="95" customWidth="1"/>
    <col min="11786" max="11786" width="11.85546875" style="95" customWidth="1"/>
    <col min="11787" max="11787" width="15.42578125" style="95" customWidth="1"/>
    <col min="11788" max="11788" width="15.7109375" style="95" customWidth="1"/>
    <col min="11789" max="11789" width="14.28515625" style="95" customWidth="1"/>
    <col min="11790" max="11790" width="13" style="95" customWidth="1"/>
    <col min="11791" max="11791" width="13.140625" style="95" customWidth="1"/>
    <col min="11792" max="11792" width="8" style="95" customWidth="1"/>
    <col min="11793" max="11793" width="7.42578125" style="95" customWidth="1"/>
    <col min="11794" max="11794" width="10.5703125" style="95" bestFit="1" customWidth="1"/>
    <col min="11795" max="11795" width="10.28515625" style="95" customWidth="1"/>
    <col min="11796" max="11796" width="7.140625" style="95" customWidth="1"/>
    <col min="11797" max="11797" width="5.140625" style="95" customWidth="1"/>
    <col min="11798" max="11798" width="9.5703125" style="95" customWidth="1"/>
    <col min="11799" max="11799" width="6.85546875" style="95" customWidth="1"/>
    <col min="11800" max="11800" width="10.140625" style="95" customWidth="1"/>
    <col min="11801" max="12032" width="9.140625" style="95"/>
    <col min="12033" max="12033" width="10.28515625" style="95" customWidth="1"/>
    <col min="12034" max="12034" width="40.7109375" style="95" customWidth="1"/>
    <col min="12035" max="12035" width="13.42578125" style="95" customWidth="1"/>
    <col min="12036" max="12036" width="17.7109375" style="95" bestFit="1" customWidth="1"/>
    <col min="12037" max="12037" width="12.7109375" style="95" customWidth="1"/>
    <col min="12038" max="12038" width="13.42578125" style="95" customWidth="1"/>
    <col min="12039" max="12039" width="14.42578125" style="95" customWidth="1"/>
    <col min="12040" max="12040" width="13.5703125" style="95" customWidth="1"/>
    <col min="12041" max="12041" width="11.5703125" style="95" customWidth="1"/>
    <col min="12042" max="12042" width="11.85546875" style="95" customWidth="1"/>
    <col min="12043" max="12043" width="15.42578125" style="95" customWidth="1"/>
    <col min="12044" max="12044" width="15.7109375" style="95" customWidth="1"/>
    <col min="12045" max="12045" width="14.28515625" style="95" customWidth="1"/>
    <col min="12046" max="12046" width="13" style="95" customWidth="1"/>
    <col min="12047" max="12047" width="13.140625" style="95" customWidth="1"/>
    <col min="12048" max="12048" width="8" style="95" customWidth="1"/>
    <col min="12049" max="12049" width="7.42578125" style="95" customWidth="1"/>
    <col min="12050" max="12050" width="10.5703125" style="95" bestFit="1" customWidth="1"/>
    <col min="12051" max="12051" width="10.28515625" style="95" customWidth="1"/>
    <col min="12052" max="12052" width="7.140625" style="95" customWidth="1"/>
    <col min="12053" max="12053" width="5.140625" style="95" customWidth="1"/>
    <col min="12054" max="12054" width="9.5703125" style="95" customWidth="1"/>
    <col min="12055" max="12055" width="6.85546875" style="95" customWidth="1"/>
    <col min="12056" max="12056" width="10.140625" style="95" customWidth="1"/>
    <col min="12057" max="12288" width="9.140625" style="95"/>
    <col min="12289" max="12289" width="10.28515625" style="95" customWidth="1"/>
    <col min="12290" max="12290" width="40.7109375" style="95" customWidth="1"/>
    <col min="12291" max="12291" width="13.42578125" style="95" customWidth="1"/>
    <col min="12292" max="12292" width="17.7109375" style="95" bestFit="1" customWidth="1"/>
    <col min="12293" max="12293" width="12.7109375" style="95" customWidth="1"/>
    <col min="12294" max="12294" width="13.42578125" style="95" customWidth="1"/>
    <col min="12295" max="12295" width="14.42578125" style="95" customWidth="1"/>
    <col min="12296" max="12296" width="13.5703125" style="95" customWidth="1"/>
    <col min="12297" max="12297" width="11.5703125" style="95" customWidth="1"/>
    <col min="12298" max="12298" width="11.85546875" style="95" customWidth="1"/>
    <col min="12299" max="12299" width="15.42578125" style="95" customWidth="1"/>
    <col min="12300" max="12300" width="15.7109375" style="95" customWidth="1"/>
    <col min="12301" max="12301" width="14.28515625" style="95" customWidth="1"/>
    <col min="12302" max="12302" width="13" style="95" customWidth="1"/>
    <col min="12303" max="12303" width="13.140625" style="95" customWidth="1"/>
    <col min="12304" max="12304" width="8" style="95" customWidth="1"/>
    <col min="12305" max="12305" width="7.42578125" style="95" customWidth="1"/>
    <col min="12306" max="12306" width="10.5703125" style="95" bestFit="1" customWidth="1"/>
    <col min="12307" max="12307" width="10.28515625" style="95" customWidth="1"/>
    <col min="12308" max="12308" width="7.140625" style="95" customWidth="1"/>
    <col min="12309" max="12309" width="5.140625" style="95" customWidth="1"/>
    <col min="12310" max="12310" width="9.5703125" style="95" customWidth="1"/>
    <col min="12311" max="12311" width="6.85546875" style="95" customWidth="1"/>
    <col min="12312" max="12312" width="10.140625" style="95" customWidth="1"/>
    <col min="12313" max="12544" width="9.140625" style="95"/>
    <col min="12545" max="12545" width="10.28515625" style="95" customWidth="1"/>
    <col min="12546" max="12546" width="40.7109375" style="95" customWidth="1"/>
    <col min="12547" max="12547" width="13.42578125" style="95" customWidth="1"/>
    <col min="12548" max="12548" width="17.7109375" style="95" bestFit="1" customWidth="1"/>
    <col min="12549" max="12549" width="12.7109375" style="95" customWidth="1"/>
    <col min="12550" max="12550" width="13.42578125" style="95" customWidth="1"/>
    <col min="12551" max="12551" width="14.42578125" style="95" customWidth="1"/>
    <col min="12552" max="12552" width="13.5703125" style="95" customWidth="1"/>
    <col min="12553" max="12553" width="11.5703125" style="95" customWidth="1"/>
    <col min="12554" max="12554" width="11.85546875" style="95" customWidth="1"/>
    <col min="12555" max="12555" width="15.42578125" style="95" customWidth="1"/>
    <col min="12556" max="12556" width="15.7109375" style="95" customWidth="1"/>
    <col min="12557" max="12557" width="14.28515625" style="95" customWidth="1"/>
    <col min="12558" max="12558" width="13" style="95" customWidth="1"/>
    <col min="12559" max="12559" width="13.140625" style="95" customWidth="1"/>
    <col min="12560" max="12560" width="8" style="95" customWidth="1"/>
    <col min="12561" max="12561" width="7.42578125" style="95" customWidth="1"/>
    <col min="12562" max="12562" width="10.5703125" style="95" bestFit="1" customWidth="1"/>
    <col min="12563" max="12563" width="10.28515625" style="95" customWidth="1"/>
    <col min="12564" max="12564" width="7.140625" style="95" customWidth="1"/>
    <col min="12565" max="12565" width="5.140625" style="95" customWidth="1"/>
    <col min="12566" max="12566" width="9.5703125" style="95" customWidth="1"/>
    <col min="12567" max="12567" width="6.85546875" style="95" customWidth="1"/>
    <col min="12568" max="12568" width="10.140625" style="95" customWidth="1"/>
    <col min="12569" max="12800" width="9.140625" style="95"/>
    <col min="12801" max="12801" width="10.28515625" style="95" customWidth="1"/>
    <col min="12802" max="12802" width="40.7109375" style="95" customWidth="1"/>
    <col min="12803" max="12803" width="13.42578125" style="95" customWidth="1"/>
    <col min="12804" max="12804" width="17.7109375" style="95" bestFit="1" customWidth="1"/>
    <col min="12805" max="12805" width="12.7109375" style="95" customWidth="1"/>
    <col min="12806" max="12806" width="13.42578125" style="95" customWidth="1"/>
    <col min="12807" max="12807" width="14.42578125" style="95" customWidth="1"/>
    <col min="12808" max="12808" width="13.5703125" style="95" customWidth="1"/>
    <col min="12809" max="12809" width="11.5703125" style="95" customWidth="1"/>
    <col min="12810" max="12810" width="11.85546875" style="95" customWidth="1"/>
    <col min="12811" max="12811" width="15.42578125" style="95" customWidth="1"/>
    <col min="12812" max="12812" width="15.7109375" style="95" customWidth="1"/>
    <col min="12813" max="12813" width="14.28515625" style="95" customWidth="1"/>
    <col min="12814" max="12814" width="13" style="95" customWidth="1"/>
    <col min="12815" max="12815" width="13.140625" style="95" customWidth="1"/>
    <col min="12816" max="12816" width="8" style="95" customWidth="1"/>
    <col min="12817" max="12817" width="7.42578125" style="95" customWidth="1"/>
    <col min="12818" max="12818" width="10.5703125" style="95" bestFit="1" customWidth="1"/>
    <col min="12819" max="12819" width="10.28515625" style="95" customWidth="1"/>
    <col min="12820" max="12820" width="7.140625" style="95" customWidth="1"/>
    <col min="12821" max="12821" width="5.140625" style="95" customWidth="1"/>
    <col min="12822" max="12822" width="9.5703125" style="95" customWidth="1"/>
    <col min="12823" max="12823" width="6.85546875" style="95" customWidth="1"/>
    <col min="12824" max="12824" width="10.140625" style="95" customWidth="1"/>
    <col min="12825" max="13056" width="9.140625" style="95"/>
    <col min="13057" max="13057" width="10.28515625" style="95" customWidth="1"/>
    <col min="13058" max="13058" width="40.7109375" style="95" customWidth="1"/>
    <col min="13059" max="13059" width="13.42578125" style="95" customWidth="1"/>
    <col min="13060" max="13060" width="17.7109375" style="95" bestFit="1" customWidth="1"/>
    <col min="13061" max="13061" width="12.7109375" style="95" customWidth="1"/>
    <col min="13062" max="13062" width="13.42578125" style="95" customWidth="1"/>
    <col min="13063" max="13063" width="14.42578125" style="95" customWidth="1"/>
    <col min="13064" max="13064" width="13.5703125" style="95" customWidth="1"/>
    <col min="13065" max="13065" width="11.5703125" style="95" customWidth="1"/>
    <col min="13066" max="13066" width="11.85546875" style="95" customWidth="1"/>
    <col min="13067" max="13067" width="15.42578125" style="95" customWidth="1"/>
    <col min="13068" max="13068" width="15.7109375" style="95" customWidth="1"/>
    <col min="13069" max="13069" width="14.28515625" style="95" customWidth="1"/>
    <col min="13070" max="13070" width="13" style="95" customWidth="1"/>
    <col min="13071" max="13071" width="13.140625" style="95" customWidth="1"/>
    <col min="13072" max="13072" width="8" style="95" customWidth="1"/>
    <col min="13073" max="13073" width="7.42578125" style="95" customWidth="1"/>
    <col min="13074" max="13074" width="10.5703125" style="95" bestFit="1" customWidth="1"/>
    <col min="13075" max="13075" width="10.28515625" style="95" customWidth="1"/>
    <col min="13076" max="13076" width="7.140625" style="95" customWidth="1"/>
    <col min="13077" max="13077" width="5.140625" style="95" customWidth="1"/>
    <col min="13078" max="13078" width="9.5703125" style="95" customWidth="1"/>
    <col min="13079" max="13079" width="6.85546875" style="95" customWidth="1"/>
    <col min="13080" max="13080" width="10.140625" style="95" customWidth="1"/>
    <col min="13081" max="13312" width="9.140625" style="95"/>
    <col min="13313" max="13313" width="10.28515625" style="95" customWidth="1"/>
    <col min="13314" max="13314" width="40.7109375" style="95" customWidth="1"/>
    <col min="13315" max="13315" width="13.42578125" style="95" customWidth="1"/>
    <col min="13316" max="13316" width="17.7109375" style="95" bestFit="1" customWidth="1"/>
    <col min="13317" max="13317" width="12.7109375" style="95" customWidth="1"/>
    <col min="13318" max="13318" width="13.42578125" style="95" customWidth="1"/>
    <col min="13319" max="13319" width="14.42578125" style="95" customWidth="1"/>
    <col min="13320" max="13320" width="13.5703125" style="95" customWidth="1"/>
    <col min="13321" max="13321" width="11.5703125" style="95" customWidth="1"/>
    <col min="13322" max="13322" width="11.85546875" style="95" customWidth="1"/>
    <col min="13323" max="13323" width="15.42578125" style="95" customWidth="1"/>
    <col min="13324" max="13324" width="15.7109375" style="95" customWidth="1"/>
    <col min="13325" max="13325" width="14.28515625" style="95" customWidth="1"/>
    <col min="13326" max="13326" width="13" style="95" customWidth="1"/>
    <col min="13327" max="13327" width="13.140625" style="95" customWidth="1"/>
    <col min="13328" max="13328" width="8" style="95" customWidth="1"/>
    <col min="13329" max="13329" width="7.42578125" style="95" customWidth="1"/>
    <col min="13330" max="13330" width="10.5703125" style="95" bestFit="1" customWidth="1"/>
    <col min="13331" max="13331" width="10.28515625" style="95" customWidth="1"/>
    <col min="13332" max="13332" width="7.140625" style="95" customWidth="1"/>
    <col min="13333" max="13333" width="5.140625" style="95" customWidth="1"/>
    <col min="13334" max="13334" width="9.5703125" style="95" customWidth="1"/>
    <col min="13335" max="13335" width="6.85546875" style="95" customWidth="1"/>
    <col min="13336" max="13336" width="10.140625" style="95" customWidth="1"/>
    <col min="13337" max="13568" width="9.140625" style="95"/>
    <col min="13569" max="13569" width="10.28515625" style="95" customWidth="1"/>
    <col min="13570" max="13570" width="40.7109375" style="95" customWidth="1"/>
    <col min="13571" max="13571" width="13.42578125" style="95" customWidth="1"/>
    <col min="13572" max="13572" width="17.7109375" style="95" bestFit="1" customWidth="1"/>
    <col min="13573" max="13573" width="12.7109375" style="95" customWidth="1"/>
    <col min="13574" max="13574" width="13.42578125" style="95" customWidth="1"/>
    <col min="13575" max="13575" width="14.42578125" style="95" customWidth="1"/>
    <col min="13576" max="13576" width="13.5703125" style="95" customWidth="1"/>
    <col min="13577" max="13577" width="11.5703125" style="95" customWidth="1"/>
    <col min="13578" max="13578" width="11.85546875" style="95" customWidth="1"/>
    <col min="13579" max="13579" width="15.42578125" style="95" customWidth="1"/>
    <col min="13580" max="13580" width="15.7109375" style="95" customWidth="1"/>
    <col min="13581" max="13581" width="14.28515625" style="95" customWidth="1"/>
    <col min="13582" max="13582" width="13" style="95" customWidth="1"/>
    <col min="13583" max="13583" width="13.140625" style="95" customWidth="1"/>
    <col min="13584" max="13584" width="8" style="95" customWidth="1"/>
    <col min="13585" max="13585" width="7.42578125" style="95" customWidth="1"/>
    <col min="13586" max="13586" width="10.5703125" style="95" bestFit="1" customWidth="1"/>
    <col min="13587" max="13587" width="10.28515625" style="95" customWidth="1"/>
    <col min="13588" max="13588" width="7.140625" style="95" customWidth="1"/>
    <col min="13589" max="13589" width="5.140625" style="95" customWidth="1"/>
    <col min="13590" max="13590" width="9.5703125" style="95" customWidth="1"/>
    <col min="13591" max="13591" width="6.85546875" style="95" customWidth="1"/>
    <col min="13592" max="13592" width="10.140625" style="95" customWidth="1"/>
    <col min="13593" max="13824" width="9.140625" style="95"/>
    <col min="13825" max="13825" width="10.28515625" style="95" customWidth="1"/>
    <col min="13826" max="13826" width="40.7109375" style="95" customWidth="1"/>
    <col min="13827" max="13827" width="13.42578125" style="95" customWidth="1"/>
    <col min="13828" max="13828" width="17.7109375" style="95" bestFit="1" customWidth="1"/>
    <col min="13829" max="13829" width="12.7109375" style="95" customWidth="1"/>
    <col min="13830" max="13830" width="13.42578125" style="95" customWidth="1"/>
    <col min="13831" max="13831" width="14.42578125" style="95" customWidth="1"/>
    <col min="13832" max="13832" width="13.5703125" style="95" customWidth="1"/>
    <col min="13833" max="13833" width="11.5703125" style="95" customWidth="1"/>
    <col min="13834" max="13834" width="11.85546875" style="95" customWidth="1"/>
    <col min="13835" max="13835" width="15.42578125" style="95" customWidth="1"/>
    <col min="13836" max="13836" width="15.7109375" style="95" customWidth="1"/>
    <col min="13837" max="13837" width="14.28515625" style="95" customWidth="1"/>
    <col min="13838" max="13838" width="13" style="95" customWidth="1"/>
    <col min="13839" max="13839" width="13.140625" style="95" customWidth="1"/>
    <col min="13840" max="13840" width="8" style="95" customWidth="1"/>
    <col min="13841" max="13841" width="7.42578125" style="95" customWidth="1"/>
    <col min="13842" max="13842" width="10.5703125" style="95" bestFit="1" customWidth="1"/>
    <col min="13843" max="13843" width="10.28515625" style="95" customWidth="1"/>
    <col min="13844" max="13844" width="7.140625" style="95" customWidth="1"/>
    <col min="13845" max="13845" width="5.140625" style="95" customWidth="1"/>
    <col min="13846" max="13846" width="9.5703125" style="95" customWidth="1"/>
    <col min="13847" max="13847" width="6.85546875" style="95" customWidth="1"/>
    <col min="13848" max="13848" width="10.140625" style="95" customWidth="1"/>
    <col min="13849" max="14080" width="9.140625" style="95"/>
    <col min="14081" max="14081" width="10.28515625" style="95" customWidth="1"/>
    <col min="14082" max="14082" width="40.7109375" style="95" customWidth="1"/>
    <col min="14083" max="14083" width="13.42578125" style="95" customWidth="1"/>
    <col min="14084" max="14084" width="17.7109375" style="95" bestFit="1" customWidth="1"/>
    <col min="14085" max="14085" width="12.7109375" style="95" customWidth="1"/>
    <col min="14086" max="14086" width="13.42578125" style="95" customWidth="1"/>
    <col min="14087" max="14087" width="14.42578125" style="95" customWidth="1"/>
    <col min="14088" max="14088" width="13.5703125" style="95" customWidth="1"/>
    <col min="14089" max="14089" width="11.5703125" style="95" customWidth="1"/>
    <col min="14090" max="14090" width="11.85546875" style="95" customWidth="1"/>
    <col min="14091" max="14091" width="15.42578125" style="95" customWidth="1"/>
    <col min="14092" max="14092" width="15.7109375" style="95" customWidth="1"/>
    <col min="14093" max="14093" width="14.28515625" style="95" customWidth="1"/>
    <col min="14094" max="14094" width="13" style="95" customWidth="1"/>
    <col min="14095" max="14095" width="13.140625" style="95" customWidth="1"/>
    <col min="14096" max="14096" width="8" style="95" customWidth="1"/>
    <col min="14097" max="14097" width="7.42578125" style="95" customWidth="1"/>
    <col min="14098" max="14098" width="10.5703125" style="95" bestFit="1" customWidth="1"/>
    <col min="14099" max="14099" width="10.28515625" style="95" customWidth="1"/>
    <col min="14100" max="14100" width="7.140625" style="95" customWidth="1"/>
    <col min="14101" max="14101" width="5.140625" style="95" customWidth="1"/>
    <col min="14102" max="14102" width="9.5703125" style="95" customWidth="1"/>
    <col min="14103" max="14103" width="6.85546875" style="95" customWidth="1"/>
    <col min="14104" max="14104" width="10.140625" style="95" customWidth="1"/>
    <col min="14105" max="14336" width="9.140625" style="95"/>
    <col min="14337" max="14337" width="10.28515625" style="95" customWidth="1"/>
    <col min="14338" max="14338" width="40.7109375" style="95" customWidth="1"/>
    <col min="14339" max="14339" width="13.42578125" style="95" customWidth="1"/>
    <col min="14340" max="14340" width="17.7109375" style="95" bestFit="1" customWidth="1"/>
    <col min="14341" max="14341" width="12.7109375" style="95" customWidth="1"/>
    <col min="14342" max="14342" width="13.42578125" style="95" customWidth="1"/>
    <col min="14343" max="14343" width="14.42578125" style="95" customWidth="1"/>
    <col min="14344" max="14344" width="13.5703125" style="95" customWidth="1"/>
    <col min="14345" max="14345" width="11.5703125" style="95" customWidth="1"/>
    <col min="14346" max="14346" width="11.85546875" style="95" customWidth="1"/>
    <col min="14347" max="14347" width="15.42578125" style="95" customWidth="1"/>
    <col min="14348" max="14348" width="15.7109375" style="95" customWidth="1"/>
    <col min="14349" max="14349" width="14.28515625" style="95" customWidth="1"/>
    <col min="14350" max="14350" width="13" style="95" customWidth="1"/>
    <col min="14351" max="14351" width="13.140625" style="95" customWidth="1"/>
    <col min="14352" max="14352" width="8" style="95" customWidth="1"/>
    <col min="14353" max="14353" width="7.42578125" style="95" customWidth="1"/>
    <col min="14354" max="14354" width="10.5703125" style="95" bestFit="1" customWidth="1"/>
    <col min="14355" max="14355" width="10.28515625" style="95" customWidth="1"/>
    <col min="14356" max="14356" width="7.140625" style="95" customWidth="1"/>
    <col min="14357" max="14357" width="5.140625" style="95" customWidth="1"/>
    <col min="14358" max="14358" width="9.5703125" style="95" customWidth="1"/>
    <col min="14359" max="14359" width="6.85546875" style="95" customWidth="1"/>
    <col min="14360" max="14360" width="10.140625" style="95" customWidth="1"/>
    <col min="14361" max="14592" width="9.140625" style="95"/>
    <col min="14593" max="14593" width="10.28515625" style="95" customWidth="1"/>
    <col min="14594" max="14594" width="40.7109375" style="95" customWidth="1"/>
    <col min="14595" max="14595" width="13.42578125" style="95" customWidth="1"/>
    <col min="14596" max="14596" width="17.7109375" style="95" bestFit="1" customWidth="1"/>
    <col min="14597" max="14597" width="12.7109375" style="95" customWidth="1"/>
    <col min="14598" max="14598" width="13.42578125" style="95" customWidth="1"/>
    <col min="14599" max="14599" width="14.42578125" style="95" customWidth="1"/>
    <col min="14600" max="14600" width="13.5703125" style="95" customWidth="1"/>
    <col min="14601" max="14601" width="11.5703125" style="95" customWidth="1"/>
    <col min="14602" max="14602" width="11.85546875" style="95" customWidth="1"/>
    <col min="14603" max="14603" width="15.42578125" style="95" customWidth="1"/>
    <col min="14604" max="14604" width="15.7109375" style="95" customWidth="1"/>
    <col min="14605" max="14605" width="14.28515625" style="95" customWidth="1"/>
    <col min="14606" max="14606" width="13" style="95" customWidth="1"/>
    <col min="14607" max="14607" width="13.140625" style="95" customWidth="1"/>
    <col min="14608" max="14608" width="8" style="95" customWidth="1"/>
    <col min="14609" max="14609" width="7.42578125" style="95" customWidth="1"/>
    <col min="14610" max="14610" width="10.5703125" style="95" bestFit="1" customWidth="1"/>
    <col min="14611" max="14611" width="10.28515625" style="95" customWidth="1"/>
    <col min="14612" max="14612" width="7.140625" style="95" customWidth="1"/>
    <col min="14613" max="14613" width="5.140625" style="95" customWidth="1"/>
    <col min="14614" max="14614" width="9.5703125" style="95" customWidth="1"/>
    <col min="14615" max="14615" width="6.85546875" style="95" customWidth="1"/>
    <col min="14616" max="14616" width="10.140625" style="95" customWidth="1"/>
    <col min="14617" max="14848" width="9.140625" style="95"/>
    <col min="14849" max="14849" width="10.28515625" style="95" customWidth="1"/>
    <col min="14850" max="14850" width="40.7109375" style="95" customWidth="1"/>
    <col min="14851" max="14851" width="13.42578125" style="95" customWidth="1"/>
    <col min="14852" max="14852" width="17.7109375" style="95" bestFit="1" customWidth="1"/>
    <col min="14853" max="14853" width="12.7109375" style="95" customWidth="1"/>
    <col min="14854" max="14854" width="13.42578125" style="95" customWidth="1"/>
    <col min="14855" max="14855" width="14.42578125" style="95" customWidth="1"/>
    <col min="14856" max="14856" width="13.5703125" style="95" customWidth="1"/>
    <col min="14857" max="14857" width="11.5703125" style="95" customWidth="1"/>
    <col min="14858" max="14858" width="11.85546875" style="95" customWidth="1"/>
    <col min="14859" max="14859" width="15.42578125" style="95" customWidth="1"/>
    <col min="14860" max="14860" width="15.7109375" style="95" customWidth="1"/>
    <col min="14861" max="14861" width="14.28515625" style="95" customWidth="1"/>
    <col min="14862" max="14862" width="13" style="95" customWidth="1"/>
    <col min="14863" max="14863" width="13.140625" style="95" customWidth="1"/>
    <col min="14864" max="14864" width="8" style="95" customWidth="1"/>
    <col min="14865" max="14865" width="7.42578125" style="95" customWidth="1"/>
    <col min="14866" max="14866" width="10.5703125" style="95" bestFit="1" customWidth="1"/>
    <col min="14867" max="14867" width="10.28515625" style="95" customWidth="1"/>
    <col min="14868" max="14868" width="7.140625" style="95" customWidth="1"/>
    <col min="14869" max="14869" width="5.140625" style="95" customWidth="1"/>
    <col min="14870" max="14870" width="9.5703125" style="95" customWidth="1"/>
    <col min="14871" max="14871" width="6.85546875" style="95" customWidth="1"/>
    <col min="14872" max="14872" width="10.140625" style="95" customWidth="1"/>
    <col min="14873" max="15104" width="9.140625" style="95"/>
    <col min="15105" max="15105" width="10.28515625" style="95" customWidth="1"/>
    <col min="15106" max="15106" width="40.7109375" style="95" customWidth="1"/>
    <col min="15107" max="15107" width="13.42578125" style="95" customWidth="1"/>
    <col min="15108" max="15108" width="17.7109375" style="95" bestFit="1" customWidth="1"/>
    <col min="15109" max="15109" width="12.7109375" style="95" customWidth="1"/>
    <col min="15110" max="15110" width="13.42578125" style="95" customWidth="1"/>
    <col min="15111" max="15111" width="14.42578125" style="95" customWidth="1"/>
    <col min="15112" max="15112" width="13.5703125" style="95" customWidth="1"/>
    <col min="15113" max="15113" width="11.5703125" style="95" customWidth="1"/>
    <col min="15114" max="15114" width="11.85546875" style="95" customWidth="1"/>
    <col min="15115" max="15115" width="15.42578125" style="95" customWidth="1"/>
    <col min="15116" max="15116" width="15.7109375" style="95" customWidth="1"/>
    <col min="15117" max="15117" width="14.28515625" style="95" customWidth="1"/>
    <col min="15118" max="15118" width="13" style="95" customWidth="1"/>
    <col min="15119" max="15119" width="13.140625" style="95" customWidth="1"/>
    <col min="15120" max="15120" width="8" style="95" customWidth="1"/>
    <col min="15121" max="15121" width="7.42578125" style="95" customWidth="1"/>
    <col min="15122" max="15122" width="10.5703125" style="95" bestFit="1" customWidth="1"/>
    <col min="15123" max="15123" width="10.28515625" style="95" customWidth="1"/>
    <col min="15124" max="15124" width="7.140625" style="95" customWidth="1"/>
    <col min="15125" max="15125" width="5.140625" style="95" customWidth="1"/>
    <col min="15126" max="15126" width="9.5703125" style="95" customWidth="1"/>
    <col min="15127" max="15127" width="6.85546875" style="95" customWidth="1"/>
    <col min="15128" max="15128" width="10.140625" style="95" customWidth="1"/>
    <col min="15129" max="15360" width="9.140625" style="95"/>
    <col min="15361" max="15361" width="10.28515625" style="95" customWidth="1"/>
    <col min="15362" max="15362" width="40.7109375" style="95" customWidth="1"/>
    <col min="15363" max="15363" width="13.42578125" style="95" customWidth="1"/>
    <col min="15364" max="15364" width="17.7109375" style="95" bestFit="1" customWidth="1"/>
    <col min="15365" max="15365" width="12.7109375" style="95" customWidth="1"/>
    <col min="15366" max="15366" width="13.42578125" style="95" customWidth="1"/>
    <col min="15367" max="15367" width="14.42578125" style="95" customWidth="1"/>
    <col min="15368" max="15368" width="13.5703125" style="95" customWidth="1"/>
    <col min="15369" max="15369" width="11.5703125" style="95" customWidth="1"/>
    <col min="15370" max="15370" width="11.85546875" style="95" customWidth="1"/>
    <col min="15371" max="15371" width="15.42578125" style="95" customWidth="1"/>
    <col min="15372" max="15372" width="15.7109375" style="95" customWidth="1"/>
    <col min="15373" max="15373" width="14.28515625" style="95" customWidth="1"/>
    <col min="15374" max="15374" width="13" style="95" customWidth="1"/>
    <col min="15375" max="15375" width="13.140625" style="95" customWidth="1"/>
    <col min="15376" max="15376" width="8" style="95" customWidth="1"/>
    <col min="15377" max="15377" width="7.42578125" style="95" customWidth="1"/>
    <col min="15378" max="15378" width="10.5703125" style="95" bestFit="1" customWidth="1"/>
    <col min="15379" max="15379" width="10.28515625" style="95" customWidth="1"/>
    <col min="15380" max="15380" width="7.140625" style="95" customWidth="1"/>
    <col min="15381" max="15381" width="5.140625" style="95" customWidth="1"/>
    <col min="15382" max="15382" width="9.5703125" style="95" customWidth="1"/>
    <col min="15383" max="15383" width="6.85546875" style="95" customWidth="1"/>
    <col min="15384" max="15384" width="10.140625" style="95" customWidth="1"/>
    <col min="15385" max="15616" width="9.140625" style="95"/>
    <col min="15617" max="15617" width="10.28515625" style="95" customWidth="1"/>
    <col min="15618" max="15618" width="40.7109375" style="95" customWidth="1"/>
    <col min="15619" max="15619" width="13.42578125" style="95" customWidth="1"/>
    <col min="15620" max="15620" width="17.7109375" style="95" bestFit="1" customWidth="1"/>
    <col min="15621" max="15621" width="12.7109375" style="95" customWidth="1"/>
    <col min="15622" max="15622" width="13.42578125" style="95" customWidth="1"/>
    <col min="15623" max="15623" width="14.42578125" style="95" customWidth="1"/>
    <col min="15624" max="15624" width="13.5703125" style="95" customWidth="1"/>
    <col min="15625" max="15625" width="11.5703125" style="95" customWidth="1"/>
    <col min="15626" max="15626" width="11.85546875" style="95" customWidth="1"/>
    <col min="15627" max="15627" width="15.42578125" style="95" customWidth="1"/>
    <col min="15628" max="15628" width="15.7109375" style="95" customWidth="1"/>
    <col min="15629" max="15629" width="14.28515625" style="95" customWidth="1"/>
    <col min="15630" max="15630" width="13" style="95" customWidth="1"/>
    <col min="15631" max="15631" width="13.140625" style="95" customWidth="1"/>
    <col min="15632" max="15632" width="8" style="95" customWidth="1"/>
    <col min="15633" max="15633" width="7.42578125" style="95" customWidth="1"/>
    <col min="15634" max="15634" width="10.5703125" style="95" bestFit="1" customWidth="1"/>
    <col min="15635" max="15635" width="10.28515625" style="95" customWidth="1"/>
    <col min="15636" max="15636" width="7.140625" style="95" customWidth="1"/>
    <col min="15637" max="15637" width="5.140625" style="95" customWidth="1"/>
    <col min="15638" max="15638" width="9.5703125" style="95" customWidth="1"/>
    <col min="15639" max="15639" width="6.85546875" style="95" customWidth="1"/>
    <col min="15640" max="15640" width="10.140625" style="95" customWidth="1"/>
    <col min="15641" max="15872" width="9.140625" style="95"/>
    <col min="15873" max="15873" width="10.28515625" style="95" customWidth="1"/>
    <col min="15874" max="15874" width="40.7109375" style="95" customWidth="1"/>
    <col min="15875" max="15875" width="13.42578125" style="95" customWidth="1"/>
    <col min="15876" max="15876" width="17.7109375" style="95" bestFit="1" customWidth="1"/>
    <col min="15877" max="15877" width="12.7109375" style="95" customWidth="1"/>
    <col min="15878" max="15878" width="13.42578125" style="95" customWidth="1"/>
    <col min="15879" max="15879" width="14.42578125" style="95" customWidth="1"/>
    <col min="15880" max="15880" width="13.5703125" style="95" customWidth="1"/>
    <col min="15881" max="15881" width="11.5703125" style="95" customWidth="1"/>
    <col min="15882" max="15882" width="11.85546875" style="95" customWidth="1"/>
    <col min="15883" max="15883" width="15.42578125" style="95" customWidth="1"/>
    <col min="15884" max="15884" width="15.7109375" style="95" customWidth="1"/>
    <col min="15885" max="15885" width="14.28515625" style="95" customWidth="1"/>
    <col min="15886" max="15886" width="13" style="95" customWidth="1"/>
    <col min="15887" max="15887" width="13.140625" style="95" customWidth="1"/>
    <col min="15888" max="15888" width="8" style="95" customWidth="1"/>
    <col min="15889" max="15889" width="7.42578125" style="95" customWidth="1"/>
    <col min="15890" max="15890" width="10.5703125" style="95" bestFit="1" customWidth="1"/>
    <col min="15891" max="15891" width="10.28515625" style="95" customWidth="1"/>
    <col min="15892" max="15892" width="7.140625" style="95" customWidth="1"/>
    <col min="15893" max="15893" width="5.140625" style="95" customWidth="1"/>
    <col min="15894" max="15894" width="9.5703125" style="95" customWidth="1"/>
    <col min="15895" max="15895" width="6.85546875" style="95" customWidth="1"/>
    <col min="15896" max="15896" width="10.140625" style="95" customWidth="1"/>
    <col min="15897" max="16128" width="9.140625" style="95"/>
    <col min="16129" max="16129" width="10.28515625" style="95" customWidth="1"/>
    <col min="16130" max="16130" width="40.7109375" style="95" customWidth="1"/>
    <col min="16131" max="16131" width="13.42578125" style="95" customWidth="1"/>
    <col min="16132" max="16132" width="17.7109375" style="95" bestFit="1" customWidth="1"/>
    <col min="16133" max="16133" width="12.7109375" style="95" customWidth="1"/>
    <col min="16134" max="16134" width="13.42578125" style="95" customWidth="1"/>
    <col min="16135" max="16135" width="14.42578125" style="95" customWidth="1"/>
    <col min="16136" max="16136" width="13.5703125" style="95" customWidth="1"/>
    <col min="16137" max="16137" width="11.5703125" style="95" customWidth="1"/>
    <col min="16138" max="16138" width="11.85546875" style="95" customWidth="1"/>
    <col min="16139" max="16139" width="15.42578125" style="95" customWidth="1"/>
    <col min="16140" max="16140" width="15.7109375" style="95" customWidth="1"/>
    <col min="16141" max="16141" width="14.28515625" style="95" customWidth="1"/>
    <col min="16142" max="16142" width="13" style="95" customWidth="1"/>
    <col min="16143" max="16143" width="13.140625" style="95" customWidth="1"/>
    <col min="16144" max="16144" width="8" style="95" customWidth="1"/>
    <col min="16145" max="16145" width="7.42578125" style="95" customWidth="1"/>
    <col min="16146" max="16146" width="10.5703125" style="95" bestFit="1" customWidth="1"/>
    <col min="16147" max="16147" width="10.28515625" style="95" customWidth="1"/>
    <col min="16148" max="16148" width="7.140625" style="95" customWidth="1"/>
    <col min="16149" max="16149" width="5.140625" style="95" customWidth="1"/>
    <col min="16150" max="16150" width="9.5703125" style="95" customWidth="1"/>
    <col min="16151" max="16151" width="6.85546875" style="95" customWidth="1"/>
    <col min="16152" max="16152" width="10.140625" style="95" customWidth="1"/>
    <col min="16153" max="16384" width="9.140625" style="95"/>
  </cols>
  <sheetData>
    <row r="1" spans="1:31">
      <c r="A1" s="415" t="s">
        <v>92</v>
      </c>
      <c r="B1" s="415"/>
      <c r="C1" s="94"/>
      <c r="E1" s="96"/>
      <c r="L1" s="97"/>
      <c r="M1" s="98"/>
      <c r="N1" s="98"/>
      <c r="O1" s="98"/>
      <c r="P1" s="99"/>
      <c r="Q1" s="99"/>
      <c r="R1" s="99"/>
      <c r="S1" s="416" t="s">
        <v>93</v>
      </c>
      <c r="T1" s="416"/>
      <c r="U1" s="416"/>
      <c r="V1" s="416"/>
      <c r="W1" s="96"/>
      <c r="X1" s="96"/>
    </row>
    <row r="2" spans="1:31">
      <c r="A2" s="417" t="s">
        <v>94</v>
      </c>
      <c r="B2" s="417"/>
      <c r="C2" s="417"/>
      <c r="D2" s="101"/>
      <c r="L2" s="97"/>
      <c r="M2" s="98"/>
      <c r="N2" s="98"/>
      <c r="O2" s="98"/>
      <c r="P2" s="102"/>
      <c r="Q2" s="103"/>
      <c r="R2" s="103"/>
      <c r="S2" s="418" t="s">
        <v>0</v>
      </c>
      <c r="T2" s="418"/>
      <c r="U2" s="418"/>
      <c r="V2" s="418"/>
      <c r="W2" s="418"/>
      <c r="X2" s="418"/>
      <c r="Y2" s="104"/>
      <c r="Z2" s="104"/>
    </row>
    <row r="3" spans="1:31" s="106" customFormat="1">
      <c r="A3" s="419" t="s">
        <v>95</v>
      </c>
      <c r="B3" s="419"/>
      <c r="C3" s="419"/>
      <c r="D3" s="105"/>
      <c r="M3" s="107"/>
      <c r="N3" s="107"/>
      <c r="O3" s="107"/>
      <c r="P3" s="108"/>
      <c r="Q3" s="108"/>
      <c r="S3" s="420" t="s">
        <v>96</v>
      </c>
      <c r="T3" s="420"/>
      <c r="U3" s="420"/>
      <c r="V3" s="420"/>
      <c r="W3" s="420"/>
      <c r="X3" s="105"/>
      <c r="Y3" s="109"/>
      <c r="Z3" s="109"/>
      <c r="AA3" s="109"/>
      <c r="AB3" s="109"/>
      <c r="AC3" s="109"/>
    </row>
    <row r="4" spans="1:31">
      <c r="A4" s="110"/>
      <c r="B4" s="110"/>
      <c r="C4" s="111"/>
      <c r="D4" s="111"/>
      <c r="L4" s="97"/>
      <c r="M4" s="98"/>
      <c r="N4" s="98"/>
      <c r="O4" s="98"/>
      <c r="Q4" s="103"/>
      <c r="R4" s="103"/>
      <c r="V4" s="112"/>
      <c r="W4" s="110"/>
      <c r="X4" s="110"/>
    </row>
    <row r="5" spans="1:31">
      <c r="A5" s="410" t="s">
        <v>97</v>
      </c>
      <c r="B5" s="410"/>
      <c r="C5" s="410"/>
      <c r="D5" s="113"/>
      <c r="L5" s="97"/>
      <c r="M5" s="98"/>
      <c r="N5" s="98"/>
      <c r="O5" s="98"/>
      <c r="P5" s="102"/>
      <c r="Q5" s="103"/>
      <c r="R5" s="103"/>
      <c r="S5" s="102" t="s">
        <v>98</v>
      </c>
      <c r="T5" s="102"/>
      <c r="U5" s="102"/>
      <c r="V5" s="112"/>
      <c r="W5" s="113"/>
      <c r="X5" s="113"/>
      <c r="Y5" s="113"/>
      <c r="Z5" s="113"/>
    </row>
    <row r="6" spans="1:31">
      <c r="A6" s="114" t="s">
        <v>99</v>
      </c>
      <c r="B6" s="115"/>
      <c r="C6" s="115"/>
      <c r="D6" s="115"/>
      <c r="L6" s="97"/>
      <c r="M6" s="98"/>
      <c r="N6" s="98"/>
      <c r="O6" s="98"/>
      <c r="P6" s="116"/>
      <c r="Q6" s="98"/>
      <c r="R6" s="117"/>
      <c r="S6" s="411" t="s">
        <v>100</v>
      </c>
      <c r="T6" s="411"/>
      <c r="U6" s="412" t="s">
        <v>101</v>
      </c>
      <c r="V6" s="412"/>
      <c r="W6" s="412"/>
      <c r="X6" s="115"/>
    </row>
    <row r="7" spans="1:31">
      <c r="B7" s="95"/>
      <c r="L7" s="97"/>
      <c r="M7" s="98"/>
      <c r="N7" s="98"/>
      <c r="O7" s="98"/>
      <c r="P7" s="113"/>
      <c r="Q7" s="113"/>
      <c r="R7" s="113"/>
      <c r="S7" s="410" t="s">
        <v>327</v>
      </c>
      <c r="T7" s="410"/>
      <c r="U7" s="410"/>
      <c r="V7" s="410"/>
      <c r="W7" s="410"/>
      <c r="X7" s="410"/>
    </row>
    <row r="8" spans="1:31">
      <c r="B8" s="95"/>
      <c r="L8" s="97"/>
      <c r="M8" s="98"/>
      <c r="N8" s="98"/>
      <c r="O8" s="98"/>
      <c r="P8" s="115"/>
      <c r="Q8" s="103"/>
      <c r="R8" s="103"/>
      <c r="S8" s="114" t="s">
        <v>99</v>
      </c>
      <c r="T8" s="115"/>
      <c r="U8" s="115"/>
      <c r="V8" s="112"/>
    </row>
    <row r="9" spans="1:31">
      <c r="C9" s="118"/>
      <c r="D9" s="118"/>
      <c r="E9" s="119"/>
      <c r="F9" s="119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31">
      <c r="A10" s="413" t="s">
        <v>328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</row>
    <row r="11" spans="1:31">
      <c r="A11" s="414" t="s">
        <v>102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</row>
    <row r="12" spans="1:31">
      <c r="A12" s="409" t="s">
        <v>103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</row>
    <row r="13" spans="1:3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31" ht="75" customHeight="1">
      <c r="A14" s="406" t="s">
        <v>104</v>
      </c>
      <c r="B14" s="406" t="s">
        <v>105</v>
      </c>
      <c r="C14" s="406" t="s">
        <v>106</v>
      </c>
      <c r="D14" s="406" t="s">
        <v>107</v>
      </c>
      <c r="E14" s="406"/>
      <c r="F14" s="406"/>
      <c r="G14" s="406"/>
      <c r="H14" s="406"/>
      <c r="I14" s="406"/>
      <c r="J14" s="406"/>
      <c r="K14" s="407" t="s">
        <v>108</v>
      </c>
      <c r="L14" s="407" t="s">
        <v>109</v>
      </c>
      <c r="M14" s="406" t="s">
        <v>110</v>
      </c>
      <c r="N14" s="406" t="s">
        <v>111</v>
      </c>
      <c r="O14" s="406"/>
      <c r="P14" s="406" t="s">
        <v>112</v>
      </c>
      <c r="Q14" s="406"/>
      <c r="R14" s="406"/>
      <c r="S14" s="406"/>
      <c r="T14" s="408" t="s">
        <v>113</v>
      </c>
      <c r="U14" s="408" t="s">
        <v>114</v>
      </c>
      <c r="V14" s="408" t="s">
        <v>115</v>
      </c>
      <c r="W14" s="408" t="s">
        <v>116</v>
      </c>
      <c r="X14" s="408" t="s">
        <v>117</v>
      </c>
    </row>
    <row r="15" spans="1:31" ht="33.75" customHeight="1">
      <c r="A15" s="406"/>
      <c r="B15" s="406"/>
      <c r="C15" s="406"/>
      <c r="D15" s="406" t="s">
        <v>118</v>
      </c>
      <c r="E15" s="406" t="s">
        <v>119</v>
      </c>
      <c r="F15" s="406"/>
      <c r="G15" s="406"/>
      <c r="H15" s="406"/>
      <c r="I15" s="406"/>
      <c r="J15" s="406"/>
      <c r="K15" s="407"/>
      <c r="L15" s="407"/>
      <c r="M15" s="406"/>
      <c r="N15" s="406" t="s">
        <v>120</v>
      </c>
      <c r="O15" s="406" t="s">
        <v>121</v>
      </c>
      <c r="P15" s="406" t="s">
        <v>122</v>
      </c>
      <c r="Q15" s="406" t="s">
        <v>123</v>
      </c>
      <c r="R15" s="406" t="s">
        <v>124</v>
      </c>
      <c r="S15" s="406" t="s">
        <v>125</v>
      </c>
      <c r="T15" s="408"/>
      <c r="U15" s="408"/>
      <c r="V15" s="408"/>
      <c r="W15" s="408"/>
      <c r="X15" s="408"/>
    </row>
    <row r="16" spans="1:31" ht="84.75" customHeight="1">
      <c r="A16" s="406"/>
      <c r="B16" s="406"/>
      <c r="C16" s="406"/>
      <c r="D16" s="406"/>
      <c r="E16" s="407" t="s">
        <v>126</v>
      </c>
      <c r="F16" s="407" t="s">
        <v>127</v>
      </c>
      <c r="G16" s="407" t="s">
        <v>128</v>
      </c>
      <c r="H16" s="407" t="s">
        <v>129</v>
      </c>
      <c r="I16" s="406" t="s">
        <v>130</v>
      </c>
      <c r="J16" s="406"/>
      <c r="K16" s="407"/>
      <c r="L16" s="407"/>
      <c r="M16" s="406"/>
      <c r="N16" s="406"/>
      <c r="O16" s="406"/>
      <c r="P16" s="406"/>
      <c r="Q16" s="406"/>
      <c r="R16" s="406"/>
      <c r="S16" s="406"/>
      <c r="T16" s="408"/>
      <c r="U16" s="408"/>
      <c r="V16" s="408"/>
      <c r="W16" s="408"/>
      <c r="X16" s="408"/>
      <c r="AD16" s="100"/>
      <c r="AE16" s="100"/>
    </row>
    <row r="17" spans="1:31" ht="223.5" customHeight="1">
      <c r="A17" s="406"/>
      <c r="B17" s="406"/>
      <c r="C17" s="406"/>
      <c r="D17" s="406"/>
      <c r="E17" s="407"/>
      <c r="F17" s="407"/>
      <c r="G17" s="407"/>
      <c r="H17" s="407"/>
      <c r="I17" s="120" t="s">
        <v>131</v>
      </c>
      <c r="J17" s="120" t="s">
        <v>132</v>
      </c>
      <c r="K17" s="407"/>
      <c r="L17" s="407"/>
      <c r="M17" s="406"/>
      <c r="N17" s="406"/>
      <c r="O17" s="406"/>
      <c r="P17" s="406"/>
      <c r="Q17" s="406"/>
      <c r="R17" s="406"/>
      <c r="S17" s="406"/>
      <c r="T17" s="408"/>
      <c r="U17" s="408"/>
      <c r="V17" s="408"/>
      <c r="W17" s="408"/>
      <c r="X17" s="408"/>
      <c r="Z17" s="405"/>
      <c r="AA17" s="405"/>
      <c r="AB17" s="405"/>
      <c r="AC17" s="405"/>
      <c r="AD17" s="405"/>
      <c r="AE17" s="100"/>
    </row>
    <row r="18" spans="1:31" s="112" customFormat="1">
      <c r="A18" s="121">
        <v>1</v>
      </c>
      <c r="B18" s="121">
        <v>2</v>
      </c>
      <c r="C18" s="121">
        <v>3</v>
      </c>
      <c r="D18" s="121">
        <v>4</v>
      </c>
      <c r="E18" s="121">
        <v>5</v>
      </c>
      <c r="F18" s="121">
        <v>6</v>
      </c>
      <c r="G18" s="121">
        <v>7</v>
      </c>
      <c r="H18" s="121">
        <v>8</v>
      </c>
      <c r="I18" s="121">
        <v>9</v>
      </c>
      <c r="J18" s="121">
        <v>10</v>
      </c>
      <c r="K18" s="122">
        <v>11</v>
      </c>
      <c r="L18" s="122">
        <v>12</v>
      </c>
      <c r="M18" s="122">
        <v>13</v>
      </c>
      <c r="N18" s="121">
        <v>14</v>
      </c>
      <c r="O18" s="121">
        <v>15</v>
      </c>
      <c r="P18" s="121">
        <v>16</v>
      </c>
      <c r="Q18" s="121">
        <v>17</v>
      </c>
      <c r="R18" s="121">
        <v>18</v>
      </c>
      <c r="S18" s="121">
        <v>19</v>
      </c>
      <c r="T18" s="121">
        <v>20</v>
      </c>
      <c r="U18" s="121">
        <v>21</v>
      </c>
      <c r="V18" s="121">
        <v>22</v>
      </c>
      <c r="W18" s="121">
        <v>23</v>
      </c>
      <c r="X18" s="121">
        <v>24</v>
      </c>
      <c r="Y18" s="123"/>
      <c r="Z18" s="405"/>
      <c r="AA18" s="405"/>
      <c r="AB18" s="405"/>
      <c r="AC18" s="405"/>
      <c r="AD18" s="405"/>
      <c r="AE18" s="123"/>
    </row>
    <row r="19" spans="1:31" ht="33" customHeight="1">
      <c r="A19" s="124" t="s">
        <v>133</v>
      </c>
      <c r="B19" s="395" t="s">
        <v>134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125"/>
      <c r="Z19" s="405"/>
      <c r="AA19" s="405"/>
      <c r="AB19" s="405"/>
      <c r="AC19" s="405"/>
      <c r="AD19" s="405"/>
      <c r="AE19" s="100"/>
    </row>
    <row r="20" spans="1:31" ht="33" customHeight="1">
      <c r="A20" s="126" t="s">
        <v>135</v>
      </c>
      <c r="B20" s="398" t="s">
        <v>136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127"/>
      <c r="Z20" s="405"/>
      <c r="AA20" s="405"/>
      <c r="AB20" s="405"/>
      <c r="AC20" s="405"/>
      <c r="AD20" s="405"/>
      <c r="AE20" s="100"/>
    </row>
    <row r="21" spans="1:31" ht="33" customHeight="1">
      <c r="A21" s="128" t="s">
        <v>137</v>
      </c>
      <c r="B21" s="397" t="s">
        <v>138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127"/>
      <c r="Z21" s="127"/>
      <c r="AA21" s="127"/>
      <c r="AD21" s="100"/>
      <c r="AE21" s="100"/>
    </row>
    <row r="22" spans="1:31" ht="33" customHeight="1">
      <c r="A22" s="129"/>
      <c r="B22" s="130"/>
      <c r="C22" s="130"/>
      <c r="D22" s="131">
        <v>0</v>
      </c>
      <c r="E22" s="132" t="s">
        <v>139</v>
      </c>
      <c r="F22" s="132" t="s">
        <v>139</v>
      </c>
      <c r="G22" s="132" t="s">
        <v>139</v>
      </c>
      <c r="H22" s="132" t="s">
        <v>139</v>
      </c>
      <c r="I22" s="132" t="s">
        <v>139</v>
      </c>
      <c r="J22" s="132" t="s">
        <v>139</v>
      </c>
      <c r="K22" s="132" t="s">
        <v>139</v>
      </c>
      <c r="L22" s="132" t="s">
        <v>139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2"/>
      <c r="V22" s="131">
        <v>0</v>
      </c>
      <c r="W22" s="131">
        <v>0</v>
      </c>
      <c r="X22" s="131">
        <v>0</v>
      </c>
      <c r="Y22" s="133"/>
      <c r="Z22" s="133"/>
      <c r="AA22" s="133"/>
    </row>
    <row r="23" spans="1:31" ht="33" customHeight="1">
      <c r="A23" s="393" t="s">
        <v>140</v>
      </c>
      <c r="B23" s="393"/>
      <c r="C23" s="393"/>
      <c r="D23" s="134">
        <f>SUM(D22:D22)</f>
        <v>0</v>
      </c>
      <c r="E23" s="135" t="s">
        <v>141</v>
      </c>
      <c r="F23" s="135" t="s">
        <v>141</v>
      </c>
      <c r="G23" s="135" t="s">
        <v>141</v>
      </c>
      <c r="H23" s="135" t="s">
        <v>141</v>
      </c>
      <c r="I23" s="135" t="s">
        <v>141</v>
      </c>
      <c r="J23" s="135" t="s">
        <v>141</v>
      </c>
      <c r="K23" s="135" t="s">
        <v>141</v>
      </c>
      <c r="L23" s="135" t="s">
        <v>141</v>
      </c>
      <c r="M23" s="134">
        <f t="shared" ref="M23:T23" si="0">SUM(M22:M22)</f>
        <v>0</v>
      </c>
      <c r="N23" s="134">
        <f t="shared" si="0"/>
        <v>0</v>
      </c>
      <c r="O23" s="134">
        <f t="shared" si="0"/>
        <v>0</v>
      </c>
      <c r="P23" s="134">
        <f t="shared" si="0"/>
        <v>0</v>
      </c>
      <c r="Q23" s="134">
        <f t="shared" si="0"/>
        <v>0</v>
      </c>
      <c r="R23" s="134">
        <f t="shared" si="0"/>
        <v>0</v>
      </c>
      <c r="S23" s="134">
        <f t="shared" si="0"/>
        <v>0</v>
      </c>
      <c r="T23" s="134">
        <f t="shared" si="0"/>
        <v>0</v>
      </c>
      <c r="U23" s="134"/>
      <c r="V23" s="134">
        <f>SUM(V22:V22)</f>
        <v>0</v>
      </c>
      <c r="W23" s="134">
        <f>SUM(W22:W22)</f>
        <v>0</v>
      </c>
      <c r="X23" s="134">
        <f>SUM(X22:X22)</f>
        <v>0</v>
      </c>
      <c r="Y23" s="123"/>
      <c r="Z23" s="123"/>
      <c r="AA23" s="123"/>
    </row>
    <row r="24" spans="1:31" ht="33" customHeight="1">
      <c r="A24" s="135" t="s">
        <v>142</v>
      </c>
      <c r="B24" s="397" t="s">
        <v>143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125"/>
      <c r="Z24" s="125"/>
      <c r="AA24" s="125"/>
    </row>
    <row r="25" spans="1:31" ht="33" customHeight="1">
      <c r="A25" s="136"/>
      <c r="B25" s="136"/>
      <c r="C25" s="136"/>
      <c r="D25" s="131">
        <v>0</v>
      </c>
      <c r="E25" s="132" t="s">
        <v>139</v>
      </c>
      <c r="F25" s="132" t="s">
        <v>139</v>
      </c>
      <c r="G25" s="132" t="s">
        <v>139</v>
      </c>
      <c r="H25" s="132" t="s">
        <v>139</v>
      </c>
      <c r="I25" s="132" t="s">
        <v>139</v>
      </c>
      <c r="J25" s="132" t="s">
        <v>139</v>
      </c>
      <c r="K25" s="132" t="s">
        <v>139</v>
      </c>
      <c r="L25" s="132" t="s">
        <v>139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2"/>
      <c r="V25" s="131">
        <v>0</v>
      </c>
      <c r="W25" s="131">
        <v>0</v>
      </c>
      <c r="X25" s="131">
        <v>0</v>
      </c>
      <c r="Y25" s="133"/>
      <c r="Z25" s="133"/>
      <c r="AA25" s="133"/>
    </row>
    <row r="26" spans="1:31" ht="33" customHeight="1">
      <c r="A26" s="393" t="s">
        <v>144</v>
      </c>
      <c r="B26" s="393"/>
      <c r="C26" s="393"/>
      <c r="D26" s="134">
        <f>SUM(D25:D25)</f>
        <v>0</v>
      </c>
      <c r="E26" s="135" t="s">
        <v>141</v>
      </c>
      <c r="F26" s="135" t="s">
        <v>141</v>
      </c>
      <c r="G26" s="135" t="s">
        <v>141</v>
      </c>
      <c r="H26" s="135" t="s">
        <v>141</v>
      </c>
      <c r="I26" s="135" t="s">
        <v>141</v>
      </c>
      <c r="J26" s="135" t="s">
        <v>141</v>
      </c>
      <c r="K26" s="135" t="s">
        <v>141</v>
      </c>
      <c r="L26" s="135" t="s">
        <v>141</v>
      </c>
      <c r="M26" s="134">
        <f t="shared" ref="M26:T26" si="1">SUM(M25:M25)</f>
        <v>0</v>
      </c>
      <c r="N26" s="134">
        <f t="shared" si="1"/>
        <v>0</v>
      </c>
      <c r="O26" s="134">
        <f t="shared" si="1"/>
        <v>0</v>
      </c>
      <c r="P26" s="134">
        <f t="shared" si="1"/>
        <v>0</v>
      </c>
      <c r="Q26" s="134">
        <f t="shared" si="1"/>
        <v>0</v>
      </c>
      <c r="R26" s="134">
        <f t="shared" si="1"/>
        <v>0</v>
      </c>
      <c r="S26" s="134">
        <f t="shared" si="1"/>
        <v>0</v>
      </c>
      <c r="T26" s="134">
        <f t="shared" si="1"/>
        <v>0</v>
      </c>
      <c r="U26" s="134"/>
      <c r="V26" s="134">
        <f>SUM(V25:V25)</f>
        <v>0</v>
      </c>
      <c r="W26" s="134">
        <f>SUM(W25:W25)</f>
        <v>0</v>
      </c>
      <c r="X26" s="134">
        <f>SUM(X25:X25)</f>
        <v>0</v>
      </c>
      <c r="Y26" s="123"/>
      <c r="Z26" s="123"/>
      <c r="AA26" s="123"/>
    </row>
    <row r="27" spans="1:31" ht="33" customHeight="1">
      <c r="A27" s="137" t="s">
        <v>145</v>
      </c>
      <c r="B27" s="393" t="s">
        <v>146</v>
      </c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125"/>
      <c r="Z27" s="125"/>
      <c r="AA27" s="125"/>
    </row>
    <row r="28" spans="1:31" ht="33" customHeight="1">
      <c r="A28" s="136"/>
      <c r="B28" s="136"/>
      <c r="C28" s="136"/>
      <c r="D28" s="131">
        <v>0</v>
      </c>
      <c r="E28" s="132" t="s">
        <v>139</v>
      </c>
      <c r="F28" s="132" t="s">
        <v>139</v>
      </c>
      <c r="G28" s="132" t="s">
        <v>139</v>
      </c>
      <c r="H28" s="132" t="s">
        <v>139</v>
      </c>
      <c r="I28" s="132" t="s">
        <v>139</v>
      </c>
      <c r="J28" s="132" t="s">
        <v>139</v>
      </c>
      <c r="K28" s="132" t="s">
        <v>139</v>
      </c>
      <c r="L28" s="132" t="s">
        <v>139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2"/>
      <c r="V28" s="131">
        <v>0</v>
      </c>
      <c r="W28" s="131">
        <v>0</v>
      </c>
      <c r="X28" s="131">
        <v>0</v>
      </c>
      <c r="Y28" s="133"/>
      <c r="Z28" s="133"/>
      <c r="AA28" s="133"/>
    </row>
    <row r="29" spans="1:31" ht="33" customHeight="1">
      <c r="A29" s="393" t="s">
        <v>147</v>
      </c>
      <c r="B29" s="393"/>
      <c r="C29" s="393"/>
      <c r="D29" s="134">
        <f>SUM(D28:D28)</f>
        <v>0</v>
      </c>
      <c r="E29" s="135" t="s">
        <v>141</v>
      </c>
      <c r="F29" s="135" t="s">
        <v>141</v>
      </c>
      <c r="G29" s="135" t="s">
        <v>141</v>
      </c>
      <c r="H29" s="135" t="s">
        <v>141</v>
      </c>
      <c r="I29" s="135" t="s">
        <v>141</v>
      </c>
      <c r="J29" s="135" t="s">
        <v>141</v>
      </c>
      <c r="K29" s="135" t="s">
        <v>141</v>
      </c>
      <c r="L29" s="135" t="s">
        <v>141</v>
      </c>
      <c r="M29" s="134">
        <f t="shared" ref="M29:T29" si="2">SUM(M28:M28)</f>
        <v>0</v>
      </c>
      <c r="N29" s="134">
        <f t="shared" si="2"/>
        <v>0</v>
      </c>
      <c r="O29" s="134">
        <f t="shared" si="2"/>
        <v>0</v>
      </c>
      <c r="P29" s="134">
        <f t="shared" si="2"/>
        <v>0</v>
      </c>
      <c r="Q29" s="134">
        <f t="shared" si="2"/>
        <v>0</v>
      </c>
      <c r="R29" s="134">
        <f t="shared" si="2"/>
        <v>0</v>
      </c>
      <c r="S29" s="134">
        <f t="shared" si="2"/>
        <v>0</v>
      </c>
      <c r="T29" s="134">
        <f t="shared" si="2"/>
        <v>0</v>
      </c>
      <c r="U29" s="134"/>
      <c r="V29" s="134">
        <f>SUM(V28:V28)</f>
        <v>0</v>
      </c>
      <c r="W29" s="134">
        <f>SUM(W28:W28)</f>
        <v>0</v>
      </c>
      <c r="X29" s="134">
        <f>SUM(X28:X28)</f>
        <v>0</v>
      </c>
      <c r="Y29" s="123"/>
      <c r="Z29" s="123"/>
      <c r="AA29" s="123"/>
    </row>
    <row r="30" spans="1:31" ht="33" customHeight="1">
      <c r="A30" s="393" t="s">
        <v>148</v>
      </c>
      <c r="B30" s="393"/>
      <c r="C30" s="393"/>
      <c r="D30" s="138">
        <f>D23+D26+D29</f>
        <v>0</v>
      </c>
      <c r="E30" s="135" t="s">
        <v>141</v>
      </c>
      <c r="F30" s="135" t="s">
        <v>141</v>
      </c>
      <c r="G30" s="135" t="s">
        <v>141</v>
      </c>
      <c r="H30" s="135" t="s">
        <v>141</v>
      </c>
      <c r="I30" s="135" t="s">
        <v>141</v>
      </c>
      <c r="J30" s="135" t="s">
        <v>141</v>
      </c>
      <c r="K30" s="135" t="s">
        <v>141</v>
      </c>
      <c r="L30" s="135" t="s">
        <v>141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/>
      <c r="V30" s="138">
        <v>0</v>
      </c>
      <c r="W30" s="138">
        <v>0</v>
      </c>
      <c r="X30" s="138">
        <v>0</v>
      </c>
      <c r="Y30" s="123"/>
      <c r="Z30" s="123"/>
      <c r="AA30" s="123"/>
    </row>
    <row r="31" spans="1:31" ht="33" customHeight="1">
      <c r="A31" s="126" t="s">
        <v>149</v>
      </c>
      <c r="B31" s="399" t="s">
        <v>150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125"/>
      <c r="Z31" s="125"/>
      <c r="AA31" s="125"/>
    </row>
    <row r="32" spans="1:31">
      <c r="A32" s="128" t="s">
        <v>151</v>
      </c>
      <c r="B32" s="397" t="s">
        <v>138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</row>
    <row r="33" spans="1:27">
      <c r="A33" s="129" t="s">
        <v>152</v>
      </c>
      <c r="B33" s="130"/>
      <c r="C33" s="130"/>
      <c r="D33" s="131"/>
      <c r="E33" s="131" t="s">
        <v>139</v>
      </c>
      <c r="F33" s="131" t="s">
        <v>139</v>
      </c>
      <c r="G33" s="131" t="s">
        <v>139</v>
      </c>
      <c r="H33" s="131" t="s">
        <v>139</v>
      </c>
      <c r="I33" s="131" t="s">
        <v>139</v>
      </c>
      <c r="J33" s="131" t="s">
        <v>139</v>
      </c>
      <c r="K33" s="131" t="s">
        <v>139</v>
      </c>
      <c r="L33" s="131" t="s">
        <v>139</v>
      </c>
      <c r="M33" s="131" t="s">
        <v>139</v>
      </c>
      <c r="N33" s="139">
        <v>0</v>
      </c>
      <c r="O33" s="140">
        <f>D33</f>
        <v>0</v>
      </c>
      <c r="P33" s="140"/>
      <c r="Q33" s="140"/>
      <c r="R33" s="140"/>
      <c r="S33" s="140"/>
      <c r="T33" s="141"/>
      <c r="U33" s="130"/>
      <c r="V33" s="131"/>
      <c r="W33" s="131"/>
      <c r="X33" s="131"/>
    </row>
    <row r="34" spans="1:27">
      <c r="A34" s="393" t="s">
        <v>153</v>
      </c>
      <c r="B34" s="393"/>
      <c r="C34" s="393"/>
      <c r="D34" s="134">
        <f>SUM(D33:D33)</f>
        <v>0</v>
      </c>
      <c r="E34" s="134" t="s">
        <v>139</v>
      </c>
      <c r="F34" s="134" t="s">
        <v>139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f>D34-J34</f>
        <v>0</v>
      </c>
      <c r="N34" s="134">
        <f>SUM(N33:N33)</f>
        <v>0</v>
      </c>
      <c r="O34" s="134">
        <f>SUM(O33:O33)</f>
        <v>0</v>
      </c>
      <c r="P34" s="134"/>
      <c r="Q34" s="134"/>
      <c r="R34" s="134"/>
      <c r="S34" s="134"/>
      <c r="T34" s="142"/>
      <c r="U34" s="135"/>
      <c r="V34" s="134"/>
      <c r="W34" s="134"/>
      <c r="X34" s="134"/>
      <c r="Y34" s="123"/>
      <c r="Z34" s="123"/>
      <c r="AA34" s="123"/>
    </row>
    <row r="35" spans="1:27">
      <c r="A35" s="135" t="s">
        <v>154</v>
      </c>
      <c r="B35" s="397" t="s">
        <v>143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</row>
    <row r="36" spans="1:27">
      <c r="A36" s="136"/>
      <c r="B36" s="136"/>
      <c r="C36" s="136"/>
      <c r="D36" s="131">
        <v>0</v>
      </c>
      <c r="E36" s="132" t="s">
        <v>139</v>
      </c>
      <c r="F36" s="132" t="s">
        <v>139</v>
      </c>
      <c r="G36" s="132" t="s">
        <v>139</v>
      </c>
      <c r="H36" s="132" t="s">
        <v>139</v>
      </c>
      <c r="I36" s="132" t="s">
        <v>139</v>
      </c>
      <c r="J36" s="132" t="s">
        <v>139</v>
      </c>
      <c r="K36" s="132" t="s">
        <v>139</v>
      </c>
      <c r="L36" s="132" t="s">
        <v>139</v>
      </c>
      <c r="M36" s="132" t="s">
        <v>139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2"/>
      <c r="V36" s="131">
        <v>0</v>
      </c>
      <c r="W36" s="131">
        <v>0</v>
      </c>
      <c r="X36" s="131">
        <v>0</v>
      </c>
      <c r="Y36" s="133"/>
      <c r="Z36" s="133"/>
      <c r="AA36" s="133"/>
    </row>
    <row r="37" spans="1:27">
      <c r="A37" s="393" t="s">
        <v>155</v>
      </c>
      <c r="B37" s="393"/>
      <c r="C37" s="393"/>
      <c r="D37" s="134">
        <f>SUM(D36:D36)</f>
        <v>0</v>
      </c>
      <c r="E37" s="135" t="s">
        <v>141</v>
      </c>
      <c r="F37" s="135" t="s">
        <v>141</v>
      </c>
      <c r="G37" s="135" t="s">
        <v>141</v>
      </c>
      <c r="H37" s="135" t="s">
        <v>141</v>
      </c>
      <c r="I37" s="135" t="s">
        <v>141</v>
      </c>
      <c r="J37" s="135" t="s">
        <v>141</v>
      </c>
      <c r="K37" s="135" t="s">
        <v>141</v>
      </c>
      <c r="L37" s="135" t="s">
        <v>141</v>
      </c>
      <c r="M37" s="135" t="s">
        <v>141</v>
      </c>
      <c r="N37" s="134">
        <f t="shared" ref="N37:T37" si="3">SUM(N36:N36)</f>
        <v>0</v>
      </c>
      <c r="O37" s="134">
        <f t="shared" si="3"/>
        <v>0</v>
      </c>
      <c r="P37" s="134">
        <f t="shared" si="3"/>
        <v>0</v>
      </c>
      <c r="Q37" s="134">
        <f t="shared" si="3"/>
        <v>0</v>
      </c>
      <c r="R37" s="134">
        <f t="shared" si="3"/>
        <v>0</v>
      </c>
      <c r="S37" s="134">
        <f t="shared" si="3"/>
        <v>0</v>
      </c>
      <c r="T37" s="134">
        <f t="shared" si="3"/>
        <v>0</v>
      </c>
      <c r="U37" s="134"/>
      <c r="V37" s="134">
        <f>SUM(V36:V36)</f>
        <v>0</v>
      </c>
      <c r="W37" s="134">
        <f>SUM(W36:W36)</f>
        <v>0</v>
      </c>
      <c r="X37" s="134">
        <f>SUM(X36:X36)</f>
        <v>0</v>
      </c>
      <c r="Y37" s="123"/>
      <c r="Z37" s="123"/>
      <c r="AA37" s="123"/>
    </row>
    <row r="38" spans="1:27">
      <c r="A38" s="135" t="s">
        <v>156</v>
      </c>
      <c r="B38" s="397" t="s">
        <v>157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</row>
    <row r="39" spans="1:27">
      <c r="A39" s="136"/>
      <c r="B39" s="136"/>
      <c r="C39" s="136"/>
      <c r="D39" s="131">
        <v>0</v>
      </c>
      <c r="E39" s="132" t="s">
        <v>139</v>
      </c>
      <c r="F39" s="132" t="s">
        <v>139</v>
      </c>
      <c r="G39" s="132" t="s">
        <v>139</v>
      </c>
      <c r="H39" s="132" t="s">
        <v>139</v>
      </c>
      <c r="I39" s="132" t="s">
        <v>139</v>
      </c>
      <c r="J39" s="132" t="s">
        <v>139</v>
      </c>
      <c r="K39" s="132" t="s">
        <v>139</v>
      </c>
      <c r="L39" s="132" t="s">
        <v>139</v>
      </c>
      <c r="M39" s="132" t="s">
        <v>139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2"/>
      <c r="V39" s="131">
        <v>0</v>
      </c>
      <c r="W39" s="131">
        <v>0</v>
      </c>
      <c r="X39" s="131">
        <v>0</v>
      </c>
      <c r="Y39" s="133"/>
      <c r="Z39" s="133"/>
      <c r="AA39" s="133"/>
    </row>
    <row r="40" spans="1:27">
      <c r="A40" s="393" t="s">
        <v>158</v>
      </c>
      <c r="B40" s="393"/>
      <c r="C40" s="393"/>
      <c r="D40" s="134">
        <f>SUM(D39:D39)</f>
        <v>0</v>
      </c>
      <c r="E40" s="135" t="s">
        <v>141</v>
      </c>
      <c r="F40" s="135" t="s">
        <v>141</v>
      </c>
      <c r="G40" s="135" t="s">
        <v>141</v>
      </c>
      <c r="H40" s="135" t="s">
        <v>141</v>
      </c>
      <c r="I40" s="135" t="s">
        <v>141</v>
      </c>
      <c r="J40" s="135" t="s">
        <v>141</v>
      </c>
      <c r="K40" s="135" t="s">
        <v>141</v>
      </c>
      <c r="L40" s="135" t="s">
        <v>141</v>
      </c>
      <c r="M40" s="135" t="s">
        <v>141</v>
      </c>
      <c r="N40" s="134">
        <f t="shared" ref="N40:T40" si="4">SUM(N39:N39)</f>
        <v>0</v>
      </c>
      <c r="O40" s="134">
        <f t="shared" si="4"/>
        <v>0</v>
      </c>
      <c r="P40" s="134">
        <f t="shared" si="4"/>
        <v>0</v>
      </c>
      <c r="Q40" s="134">
        <f t="shared" si="4"/>
        <v>0</v>
      </c>
      <c r="R40" s="134">
        <f t="shared" si="4"/>
        <v>0</v>
      </c>
      <c r="S40" s="134">
        <f t="shared" si="4"/>
        <v>0</v>
      </c>
      <c r="T40" s="134">
        <f t="shared" si="4"/>
        <v>0</v>
      </c>
      <c r="U40" s="134"/>
      <c r="V40" s="134">
        <f>SUM(V39:V39)</f>
        <v>0</v>
      </c>
      <c r="W40" s="134">
        <f>SUM(W39:W39)</f>
        <v>0</v>
      </c>
      <c r="X40" s="134">
        <f>SUM(X39:X39)</f>
        <v>0</v>
      </c>
      <c r="Y40" s="123"/>
      <c r="Z40" s="123"/>
      <c r="AA40" s="123"/>
    </row>
    <row r="41" spans="1:27">
      <c r="A41" s="135" t="s">
        <v>159</v>
      </c>
      <c r="B41" s="397" t="s">
        <v>160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</row>
    <row r="42" spans="1:27">
      <c r="A42" s="136"/>
      <c r="B42" s="136"/>
      <c r="C42" s="136"/>
      <c r="D42" s="131">
        <v>0</v>
      </c>
      <c r="E42" s="132" t="s">
        <v>139</v>
      </c>
      <c r="F42" s="132" t="s">
        <v>139</v>
      </c>
      <c r="G42" s="132" t="s">
        <v>139</v>
      </c>
      <c r="H42" s="132" t="s">
        <v>139</v>
      </c>
      <c r="I42" s="132" t="s">
        <v>139</v>
      </c>
      <c r="J42" s="132" t="s">
        <v>139</v>
      </c>
      <c r="K42" s="132" t="s">
        <v>139</v>
      </c>
      <c r="L42" s="132" t="s">
        <v>139</v>
      </c>
      <c r="M42" s="132" t="s">
        <v>139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2"/>
      <c r="V42" s="131">
        <v>0</v>
      </c>
      <c r="W42" s="131">
        <v>0</v>
      </c>
      <c r="X42" s="131">
        <v>0</v>
      </c>
      <c r="Y42" s="133"/>
      <c r="Z42" s="133"/>
      <c r="AA42" s="133"/>
    </row>
    <row r="43" spans="1:27">
      <c r="A43" s="393" t="s">
        <v>161</v>
      </c>
      <c r="B43" s="393"/>
      <c r="C43" s="393"/>
      <c r="D43" s="134">
        <f>SUM(D42:D42)</f>
        <v>0</v>
      </c>
      <c r="E43" s="135" t="s">
        <v>141</v>
      </c>
      <c r="F43" s="135" t="s">
        <v>141</v>
      </c>
      <c r="G43" s="135" t="s">
        <v>141</v>
      </c>
      <c r="H43" s="135" t="s">
        <v>141</v>
      </c>
      <c r="I43" s="135" t="s">
        <v>141</v>
      </c>
      <c r="J43" s="135" t="s">
        <v>141</v>
      </c>
      <c r="K43" s="135" t="s">
        <v>141</v>
      </c>
      <c r="L43" s="135" t="s">
        <v>141</v>
      </c>
      <c r="M43" s="135" t="s">
        <v>141</v>
      </c>
      <c r="N43" s="134">
        <f t="shared" ref="N43:T43" si="5">SUM(N42:N42)</f>
        <v>0</v>
      </c>
      <c r="O43" s="134">
        <f t="shared" si="5"/>
        <v>0</v>
      </c>
      <c r="P43" s="134">
        <f t="shared" si="5"/>
        <v>0</v>
      </c>
      <c r="Q43" s="134">
        <f t="shared" si="5"/>
        <v>0</v>
      </c>
      <c r="R43" s="134">
        <f t="shared" si="5"/>
        <v>0</v>
      </c>
      <c r="S43" s="134">
        <f t="shared" si="5"/>
        <v>0</v>
      </c>
      <c r="T43" s="134">
        <f t="shared" si="5"/>
        <v>0</v>
      </c>
      <c r="U43" s="134"/>
      <c r="V43" s="134">
        <f>SUM(V42:V42)</f>
        <v>0</v>
      </c>
      <c r="W43" s="134">
        <f>SUM(W42:W42)</f>
        <v>0</v>
      </c>
      <c r="X43" s="134">
        <f>SUM(X42:X42)</f>
        <v>0</v>
      </c>
      <c r="Y43" s="123"/>
      <c r="Z43" s="123"/>
      <c r="AA43" s="123"/>
    </row>
    <row r="44" spans="1:27">
      <c r="A44" s="135" t="s">
        <v>162</v>
      </c>
      <c r="B44" s="393" t="s">
        <v>146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123"/>
      <c r="Z44" s="123"/>
      <c r="AA44" s="123"/>
    </row>
    <row r="45" spans="1:27">
      <c r="A45" s="136"/>
      <c r="B45" s="136"/>
      <c r="C45" s="136"/>
      <c r="D45" s="131">
        <v>0</v>
      </c>
      <c r="E45" s="132" t="s">
        <v>139</v>
      </c>
      <c r="F45" s="132" t="s">
        <v>139</v>
      </c>
      <c r="G45" s="132" t="s">
        <v>139</v>
      </c>
      <c r="H45" s="132" t="s">
        <v>139</v>
      </c>
      <c r="I45" s="132" t="s">
        <v>139</v>
      </c>
      <c r="J45" s="132" t="s">
        <v>139</v>
      </c>
      <c r="K45" s="132" t="s">
        <v>139</v>
      </c>
      <c r="L45" s="132" t="s">
        <v>139</v>
      </c>
      <c r="M45" s="132" t="s">
        <v>139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131">
        <v>0</v>
      </c>
      <c r="U45" s="132"/>
      <c r="V45" s="131">
        <v>0</v>
      </c>
      <c r="W45" s="131">
        <v>0</v>
      </c>
      <c r="X45" s="131">
        <v>0</v>
      </c>
      <c r="Y45" s="133"/>
      <c r="Z45" s="133"/>
      <c r="AA45" s="133"/>
    </row>
    <row r="46" spans="1:27">
      <c r="A46" s="393" t="s">
        <v>163</v>
      </c>
      <c r="B46" s="393"/>
      <c r="C46" s="393"/>
      <c r="D46" s="134">
        <f>SUM(D45:D45)</f>
        <v>0</v>
      </c>
      <c r="E46" s="135" t="s">
        <v>141</v>
      </c>
      <c r="F46" s="135" t="s">
        <v>141</v>
      </c>
      <c r="G46" s="135" t="s">
        <v>141</v>
      </c>
      <c r="H46" s="135" t="s">
        <v>141</v>
      </c>
      <c r="I46" s="135" t="s">
        <v>141</v>
      </c>
      <c r="J46" s="135" t="s">
        <v>141</v>
      </c>
      <c r="K46" s="135" t="s">
        <v>141</v>
      </c>
      <c r="L46" s="135" t="s">
        <v>141</v>
      </c>
      <c r="M46" s="135" t="s">
        <v>141</v>
      </c>
      <c r="N46" s="134">
        <f t="shared" ref="N46:T46" si="6">SUM(N45:N45)</f>
        <v>0</v>
      </c>
      <c r="O46" s="134">
        <f t="shared" si="6"/>
        <v>0</v>
      </c>
      <c r="P46" s="134">
        <f t="shared" si="6"/>
        <v>0</v>
      </c>
      <c r="Q46" s="134">
        <f t="shared" si="6"/>
        <v>0</v>
      </c>
      <c r="R46" s="134">
        <f t="shared" si="6"/>
        <v>0</v>
      </c>
      <c r="S46" s="134">
        <f t="shared" si="6"/>
        <v>0</v>
      </c>
      <c r="T46" s="134">
        <f t="shared" si="6"/>
        <v>0</v>
      </c>
      <c r="U46" s="134"/>
      <c r="V46" s="134">
        <f>SUM(V45:V45)</f>
        <v>0</v>
      </c>
      <c r="W46" s="134">
        <f>SUM(W45:W45)</f>
        <v>0</v>
      </c>
      <c r="X46" s="134">
        <f>SUM(X45:X45)</f>
        <v>0</v>
      </c>
      <c r="Y46" s="123"/>
      <c r="Z46" s="123"/>
      <c r="AA46" s="123"/>
    </row>
    <row r="47" spans="1:27">
      <c r="A47" s="394" t="s">
        <v>164</v>
      </c>
      <c r="B47" s="394"/>
      <c r="C47" s="394"/>
      <c r="D47" s="143">
        <f>D34+D37+D40+D43+D46</f>
        <v>0</v>
      </c>
      <c r="E47" s="143" t="s">
        <v>139</v>
      </c>
      <c r="F47" s="143" t="s">
        <v>139</v>
      </c>
      <c r="G47" s="143">
        <v>0</v>
      </c>
      <c r="H47" s="143">
        <v>0</v>
      </c>
      <c r="I47" s="143">
        <v>0</v>
      </c>
      <c r="J47" s="143">
        <f>J34</f>
        <v>0</v>
      </c>
      <c r="K47" s="144">
        <v>0</v>
      </c>
      <c r="L47" s="143">
        <v>0</v>
      </c>
      <c r="M47" s="143">
        <f>M34</f>
        <v>0</v>
      </c>
      <c r="N47" s="143">
        <f>N34+N37+N40+N43+N46</f>
        <v>0</v>
      </c>
      <c r="O47" s="143">
        <f>O34+O37+O40+O43+O46</f>
        <v>0</v>
      </c>
      <c r="P47" s="143"/>
      <c r="Q47" s="143"/>
      <c r="R47" s="143"/>
      <c r="S47" s="143"/>
      <c r="T47" s="145"/>
      <c r="U47" s="146"/>
      <c r="V47" s="143"/>
      <c r="W47" s="143"/>
      <c r="X47" s="143"/>
      <c r="Y47" s="123"/>
      <c r="Z47" s="123"/>
      <c r="AA47" s="123"/>
    </row>
    <row r="48" spans="1:27">
      <c r="A48" s="395" t="s">
        <v>165</v>
      </c>
      <c r="B48" s="395"/>
      <c r="C48" s="395"/>
      <c r="D48" s="147">
        <f>D30+D47</f>
        <v>0</v>
      </c>
      <c r="E48" s="147" t="s">
        <v>139</v>
      </c>
      <c r="F48" s="147" t="s">
        <v>139</v>
      </c>
      <c r="G48" s="147">
        <v>0</v>
      </c>
      <c r="H48" s="147">
        <v>0</v>
      </c>
      <c r="I48" s="147">
        <v>0</v>
      </c>
      <c r="J48" s="147">
        <f>J47</f>
        <v>0</v>
      </c>
      <c r="K48" s="147">
        <v>0</v>
      </c>
      <c r="L48" s="147">
        <v>0</v>
      </c>
      <c r="M48" s="147">
        <f>D48</f>
        <v>0</v>
      </c>
      <c r="N48" s="147">
        <f>N30+N47</f>
        <v>0</v>
      </c>
      <c r="O48" s="147">
        <f>O30+O47</f>
        <v>0</v>
      </c>
      <c r="P48" s="147"/>
      <c r="Q48" s="147"/>
      <c r="R48" s="147"/>
      <c r="S48" s="147"/>
      <c r="T48" s="148"/>
      <c r="U48" s="124"/>
      <c r="V48" s="147"/>
      <c r="W48" s="147"/>
      <c r="X48" s="147"/>
      <c r="Y48" s="133"/>
      <c r="Z48" s="133"/>
      <c r="AA48" s="133"/>
    </row>
    <row r="49" spans="1:27">
      <c r="A49" s="124" t="s">
        <v>166</v>
      </c>
      <c r="B49" s="395" t="s">
        <v>167</v>
      </c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133"/>
      <c r="Z49" s="133"/>
      <c r="AA49" s="133"/>
    </row>
    <row r="50" spans="1:27">
      <c r="A50" s="126" t="s">
        <v>168</v>
      </c>
      <c r="B50" s="398" t="s">
        <v>169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127"/>
      <c r="Z50" s="127"/>
      <c r="AA50" s="127"/>
    </row>
    <row r="51" spans="1:27">
      <c r="A51" s="128" t="s">
        <v>170</v>
      </c>
      <c r="B51" s="397" t="s">
        <v>138</v>
      </c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127"/>
      <c r="Z51" s="127"/>
      <c r="AA51" s="127"/>
    </row>
    <row r="52" spans="1:27">
      <c r="A52" s="149" t="s">
        <v>171</v>
      </c>
      <c r="B52" s="61"/>
      <c r="C52" s="139"/>
      <c r="D52" s="149">
        <f>E52+F52</f>
        <v>0</v>
      </c>
      <c r="E52" s="149">
        <v>0</v>
      </c>
      <c r="F52" s="149">
        <v>0</v>
      </c>
      <c r="G52" s="149" t="s">
        <v>139</v>
      </c>
      <c r="H52" s="149" t="s">
        <v>139</v>
      </c>
      <c r="I52" s="149" t="s">
        <v>139</v>
      </c>
      <c r="J52" s="149" t="s">
        <v>139</v>
      </c>
      <c r="K52" s="149" t="s">
        <v>139</v>
      </c>
      <c r="L52" s="149" t="s">
        <v>139</v>
      </c>
      <c r="M52" s="149" t="s">
        <v>139</v>
      </c>
      <c r="N52" s="149">
        <f>E52+F52</f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/>
      <c r="V52" s="149">
        <v>0</v>
      </c>
      <c r="W52" s="149">
        <v>0</v>
      </c>
      <c r="X52" s="149">
        <v>0</v>
      </c>
      <c r="Y52" s="127"/>
      <c r="Z52" s="127"/>
      <c r="AA52" s="127"/>
    </row>
    <row r="53" spans="1:27">
      <c r="A53" s="149" t="s">
        <v>172</v>
      </c>
      <c r="B53" s="150"/>
      <c r="C53" s="139"/>
      <c r="D53" s="149">
        <f>E53</f>
        <v>0</v>
      </c>
      <c r="E53" s="149">
        <v>0</v>
      </c>
      <c r="F53" s="149">
        <v>0</v>
      </c>
      <c r="G53" s="149"/>
      <c r="H53" s="149"/>
      <c r="I53" s="149"/>
      <c r="J53" s="149"/>
      <c r="K53" s="149"/>
      <c r="L53" s="149"/>
      <c r="M53" s="149"/>
      <c r="N53" s="149">
        <f>D53</f>
        <v>0</v>
      </c>
      <c r="O53" s="149">
        <v>0</v>
      </c>
      <c r="P53" s="149"/>
      <c r="Q53" s="149"/>
      <c r="R53" s="149">
        <v>0</v>
      </c>
      <c r="S53" s="149">
        <v>0</v>
      </c>
      <c r="T53" s="149"/>
      <c r="U53" s="149"/>
      <c r="V53" s="149"/>
      <c r="W53" s="149"/>
      <c r="X53" s="149"/>
      <c r="Y53" s="127"/>
      <c r="Z53" s="127"/>
      <c r="AA53" s="127"/>
    </row>
    <row r="54" spans="1:27">
      <c r="A54" s="402" t="s">
        <v>173</v>
      </c>
      <c r="B54" s="402"/>
      <c r="C54" s="402"/>
      <c r="D54" s="149">
        <f>E54+F54</f>
        <v>0</v>
      </c>
      <c r="E54" s="138">
        <f>E52+E53</f>
        <v>0</v>
      </c>
      <c r="F54" s="138">
        <f>F53+F52</f>
        <v>0</v>
      </c>
      <c r="G54" s="138" t="s">
        <v>141</v>
      </c>
      <c r="H54" s="138" t="s">
        <v>141</v>
      </c>
      <c r="I54" s="138" t="s">
        <v>141</v>
      </c>
      <c r="J54" s="138" t="s">
        <v>141</v>
      </c>
      <c r="K54" s="138" t="s">
        <v>141</v>
      </c>
      <c r="L54" s="138" t="s">
        <v>141</v>
      </c>
      <c r="M54" s="138" t="s">
        <v>141</v>
      </c>
      <c r="N54" s="138">
        <f>SUM(N52:N52)+N53</f>
        <v>0</v>
      </c>
      <c r="O54" s="138">
        <f t="shared" ref="O54:T54" si="7">SUM(O52:O52)</f>
        <v>0</v>
      </c>
      <c r="P54" s="138">
        <f t="shared" si="7"/>
        <v>0</v>
      </c>
      <c r="Q54" s="138">
        <v>0</v>
      </c>
      <c r="R54" s="138">
        <f>SUM(R52:R52)+R53</f>
        <v>0</v>
      </c>
      <c r="S54" s="138">
        <f>S53</f>
        <v>0</v>
      </c>
      <c r="T54" s="138">
        <f t="shared" si="7"/>
        <v>0</v>
      </c>
      <c r="U54" s="138"/>
      <c r="V54" s="138">
        <f>SUM(V52:V52)</f>
        <v>0</v>
      </c>
      <c r="W54" s="138">
        <f>SUM(W52:W52)</f>
        <v>0</v>
      </c>
      <c r="X54" s="138">
        <f>SUM(X52:X52)</f>
        <v>0</v>
      </c>
      <c r="Y54" s="123"/>
      <c r="Z54" s="123"/>
      <c r="AA54" s="123"/>
    </row>
    <row r="55" spans="1:27">
      <c r="A55" s="138" t="s">
        <v>174</v>
      </c>
      <c r="B55" s="401" t="s">
        <v>143</v>
      </c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125"/>
      <c r="Z55" s="125"/>
      <c r="AA55" s="125"/>
    </row>
    <row r="56" spans="1:27">
      <c r="A56" s="151"/>
      <c r="B56" s="151"/>
      <c r="C56" s="151"/>
      <c r="D56" s="149">
        <v>0</v>
      </c>
      <c r="E56" s="149" t="s">
        <v>139</v>
      </c>
      <c r="F56" s="149" t="s">
        <v>139</v>
      </c>
      <c r="G56" s="149" t="s">
        <v>139</v>
      </c>
      <c r="H56" s="149" t="s">
        <v>139</v>
      </c>
      <c r="I56" s="149" t="s">
        <v>139</v>
      </c>
      <c r="J56" s="149" t="s">
        <v>139</v>
      </c>
      <c r="K56" s="149" t="s">
        <v>139</v>
      </c>
      <c r="L56" s="149" t="s">
        <v>139</v>
      </c>
      <c r="M56" s="149" t="s">
        <v>139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/>
      <c r="V56" s="149">
        <v>0</v>
      </c>
      <c r="W56" s="149">
        <v>0</v>
      </c>
      <c r="X56" s="149">
        <v>0</v>
      </c>
      <c r="Y56" s="133"/>
      <c r="Z56" s="133"/>
      <c r="AA56" s="133"/>
    </row>
    <row r="57" spans="1:27">
      <c r="A57" s="402" t="s">
        <v>175</v>
      </c>
      <c r="B57" s="402"/>
      <c r="C57" s="402"/>
      <c r="D57" s="138">
        <f>SUM(D56:D56)</f>
        <v>0</v>
      </c>
      <c r="E57" s="138" t="s">
        <v>141</v>
      </c>
      <c r="F57" s="138" t="s">
        <v>141</v>
      </c>
      <c r="G57" s="138" t="s">
        <v>141</v>
      </c>
      <c r="H57" s="138" t="s">
        <v>141</v>
      </c>
      <c r="I57" s="138" t="s">
        <v>141</v>
      </c>
      <c r="J57" s="138" t="s">
        <v>141</v>
      </c>
      <c r="K57" s="138" t="s">
        <v>141</v>
      </c>
      <c r="L57" s="138" t="s">
        <v>141</v>
      </c>
      <c r="M57" s="138" t="s">
        <v>141</v>
      </c>
      <c r="N57" s="138">
        <f t="shared" ref="N57:T57" si="8">SUM(N56:N56)</f>
        <v>0</v>
      </c>
      <c r="O57" s="138">
        <f t="shared" si="8"/>
        <v>0</v>
      </c>
      <c r="P57" s="138">
        <f t="shared" si="8"/>
        <v>0</v>
      </c>
      <c r="Q57" s="138">
        <f t="shared" si="8"/>
        <v>0</v>
      </c>
      <c r="R57" s="138">
        <f t="shared" si="8"/>
        <v>0</v>
      </c>
      <c r="S57" s="138">
        <f t="shared" si="8"/>
        <v>0</v>
      </c>
      <c r="T57" s="138">
        <f t="shared" si="8"/>
        <v>0</v>
      </c>
      <c r="U57" s="138"/>
      <c r="V57" s="138">
        <f>SUM(V56:V56)</f>
        <v>0</v>
      </c>
      <c r="W57" s="138">
        <f>SUM(W56:W56)</f>
        <v>0</v>
      </c>
      <c r="X57" s="138">
        <f>SUM(X56:X56)</f>
        <v>0</v>
      </c>
      <c r="Y57" s="123"/>
      <c r="Z57" s="123"/>
      <c r="AA57" s="123"/>
    </row>
    <row r="58" spans="1:27">
      <c r="A58" s="138" t="s">
        <v>176</v>
      </c>
      <c r="B58" s="402" t="s">
        <v>146</v>
      </c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125"/>
      <c r="Z58" s="125"/>
      <c r="AA58" s="125"/>
    </row>
    <row r="59" spans="1:27">
      <c r="A59" s="151"/>
      <c r="B59" s="151"/>
      <c r="C59" s="151"/>
      <c r="D59" s="149">
        <v>0</v>
      </c>
      <c r="E59" s="149" t="s">
        <v>139</v>
      </c>
      <c r="F59" s="149" t="s">
        <v>139</v>
      </c>
      <c r="G59" s="149" t="s">
        <v>139</v>
      </c>
      <c r="H59" s="149" t="s">
        <v>139</v>
      </c>
      <c r="I59" s="149" t="s">
        <v>139</v>
      </c>
      <c r="J59" s="149" t="s">
        <v>139</v>
      </c>
      <c r="K59" s="149" t="s">
        <v>139</v>
      </c>
      <c r="L59" s="149" t="s">
        <v>139</v>
      </c>
      <c r="M59" s="149" t="s">
        <v>139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/>
      <c r="V59" s="149">
        <v>0</v>
      </c>
      <c r="W59" s="149">
        <v>0</v>
      </c>
      <c r="X59" s="149">
        <v>0</v>
      </c>
      <c r="Y59" s="133"/>
      <c r="Z59" s="133"/>
      <c r="AA59" s="133"/>
    </row>
    <row r="60" spans="1:27">
      <c r="A60" s="402" t="s">
        <v>177</v>
      </c>
      <c r="B60" s="402"/>
      <c r="C60" s="402"/>
      <c r="D60" s="138">
        <f>SUM(D59:D59)</f>
        <v>0</v>
      </c>
      <c r="E60" s="138" t="s">
        <v>141</v>
      </c>
      <c r="F60" s="138" t="s">
        <v>141</v>
      </c>
      <c r="G60" s="138" t="s">
        <v>141</v>
      </c>
      <c r="H60" s="138" t="s">
        <v>141</v>
      </c>
      <c r="I60" s="138" t="s">
        <v>141</v>
      </c>
      <c r="J60" s="138" t="s">
        <v>141</v>
      </c>
      <c r="K60" s="138" t="s">
        <v>141</v>
      </c>
      <c r="L60" s="138" t="s">
        <v>141</v>
      </c>
      <c r="M60" s="138" t="s">
        <v>141</v>
      </c>
      <c r="N60" s="138">
        <f t="shared" ref="N60:T60" si="9">SUM(N59:N59)</f>
        <v>0</v>
      </c>
      <c r="O60" s="138">
        <f t="shared" si="9"/>
        <v>0</v>
      </c>
      <c r="P60" s="138">
        <f t="shared" si="9"/>
        <v>0</v>
      </c>
      <c r="Q60" s="138">
        <f t="shared" si="9"/>
        <v>0</v>
      </c>
      <c r="R60" s="138">
        <f t="shared" si="9"/>
        <v>0</v>
      </c>
      <c r="S60" s="138">
        <f t="shared" si="9"/>
        <v>0</v>
      </c>
      <c r="T60" s="138">
        <f t="shared" si="9"/>
        <v>0</v>
      </c>
      <c r="U60" s="138"/>
      <c r="V60" s="138">
        <f>SUM(V59:V59)</f>
        <v>0</v>
      </c>
      <c r="W60" s="138">
        <f>SUM(W59:W59)</f>
        <v>0</v>
      </c>
      <c r="X60" s="138">
        <f>SUM(X59:X59)</f>
        <v>0</v>
      </c>
      <c r="Y60" s="123"/>
      <c r="Z60" s="123"/>
      <c r="AA60" s="123"/>
    </row>
    <row r="61" spans="1:27">
      <c r="A61" s="403" t="s">
        <v>178</v>
      </c>
      <c r="B61" s="403"/>
      <c r="C61" s="403"/>
      <c r="D61" s="144">
        <f>D54+D57+D60</f>
        <v>0</v>
      </c>
      <c r="E61" s="144">
        <f>E54</f>
        <v>0</v>
      </c>
      <c r="F61" s="144">
        <f>F54</f>
        <v>0</v>
      </c>
      <c r="G61" s="144" t="s">
        <v>141</v>
      </c>
      <c r="H61" s="144" t="s">
        <v>141</v>
      </c>
      <c r="I61" s="144" t="s">
        <v>141</v>
      </c>
      <c r="J61" s="144" t="s">
        <v>141</v>
      </c>
      <c r="K61" s="144" t="s">
        <v>141</v>
      </c>
      <c r="L61" s="144" t="s">
        <v>141</v>
      </c>
      <c r="M61" s="144" t="s">
        <v>141</v>
      </c>
      <c r="N61" s="144">
        <f t="shared" ref="N61:T61" si="10">N54+N57+N60</f>
        <v>0</v>
      </c>
      <c r="O61" s="144">
        <f t="shared" si="10"/>
        <v>0</v>
      </c>
      <c r="P61" s="144">
        <f t="shared" si="10"/>
        <v>0</v>
      </c>
      <c r="Q61" s="144">
        <f t="shared" si="10"/>
        <v>0</v>
      </c>
      <c r="R61" s="144">
        <f t="shared" si="10"/>
        <v>0</v>
      </c>
      <c r="S61" s="144">
        <f t="shared" si="10"/>
        <v>0</v>
      </c>
      <c r="T61" s="144">
        <f t="shared" si="10"/>
        <v>0</v>
      </c>
      <c r="U61" s="144"/>
      <c r="V61" s="144">
        <f>V54+V57+V60</f>
        <v>0</v>
      </c>
      <c r="W61" s="144">
        <f>W54+W57+W60</f>
        <v>0</v>
      </c>
      <c r="X61" s="144">
        <f>X54+X57+X60</f>
        <v>0</v>
      </c>
      <c r="Y61" s="123"/>
      <c r="Z61" s="123"/>
      <c r="AA61" s="123"/>
    </row>
    <row r="62" spans="1:27">
      <c r="A62" s="126" t="s">
        <v>179</v>
      </c>
      <c r="B62" s="399" t="s">
        <v>150</v>
      </c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125"/>
      <c r="Z62" s="125"/>
      <c r="AA62" s="125"/>
    </row>
    <row r="63" spans="1:27">
      <c r="A63" s="128" t="s">
        <v>180</v>
      </c>
      <c r="B63" s="397" t="s">
        <v>138</v>
      </c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</row>
    <row r="64" spans="1:27" ht="45" customHeight="1">
      <c r="A64" s="152" t="s">
        <v>181</v>
      </c>
      <c r="B64" s="153"/>
      <c r="C64" s="154"/>
      <c r="D64" s="155">
        <f>E64</f>
        <v>0</v>
      </c>
      <c r="E64" s="156">
        <v>0</v>
      </c>
      <c r="F64" s="156" t="s">
        <v>139</v>
      </c>
      <c r="G64" s="156" t="s">
        <v>139</v>
      </c>
      <c r="H64" s="156" t="s">
        <v>139</v>
      </c>
      <c r="I64" s="156" t="s">
        <v>139</v>
      </c>
      <c r="J64" s="156" t="s">
        <v>139</v>
      </c>
      <c r="K64" s="156" t="s">
        <v>139</v>
      </c>
      <c r="L64" s="156" t="s">
        <v>139</v>
      </c>
      <c r="M64" s="156" t="s">
        <v>139</v>
      </c>
      <c r="N64" s="157">
        <f>D64</f>
        <v>0</v>
      </c>
      <c r="O64" s="158">
        <v>0</v>
      </c>
      <c r="P64" s="157"/>
      <c r="Q64" s="157"/>
      <c r="R64" s="157">
        <f>D64</f>
        <v>0</v>
      </c>
      <c r="S64" s="157">
        <v>0</v>
      </c>
      <c r="T64" s="159"/>
      <c r="U64" s="160"/>
      <c r="V64" s="157"/>
      <c r="W64" s="157"/>
      <c r="X64" s="157"/>
    </row>
    <row r="65" spans="1:27" ht="49.5" customHeight="1">
      <c r="A65" s="152" t="s">
        <v>182</v>
      </c>
      <c r="B65" s="61"/>
      <c r="C65" s="154"/>
      <c r="D65" s="155">
        <f>E65</f>
        <v>0</v>
      </c>
      <c r="E65" s="156">
        <v>0</v>
      </c>
      <c r="F65" s="156" t="s">
        <v>139</v>
      </c>
      <c r="G65" s="156" t="s">
        <v>139</v>
      </c>
      <c r="H65" s="156" t="s">
        <v>139</v>
      </c>
      <c r="I65" s="156" t="s">
        <v>139</v>
      </c>
      <c r="J65" s="156" t="s">
        <v>139</v>
      </c>
      <c r="K65" s="156" t="s">
        <v>139</v>
      </c>
      <c r="L65" s="156" t="s">
        <v>139</v>
      </c>
      <c r="M65" s="156" t="s">
        <v>139</v>
      </c>
      <c r="N65" s="157">
        <f>E65</f>
        <v>0</v>
      </c>
      <c r="O65" s="158">
        <v>0</v>
      </c>
      <c r="P65" s="157"/>
      <c r="Q65" s="157"/>
      <c r="R65" s="157">
        <f>D65</f>
        <v>0</v>
      </c>
      <c r="S65" s="157">
        <v>0</v>
      </c>
      <c r="T65" s="159"/>
      <c r="U65" s="160"/>
      <c r="V65" s="157"/>
      <c r="W65" s="157"/>
      <c r="X65" s="157"/>
    </row>
    <row r="66" spans="1:27">
      <c r="A66" s="152" t="s">
        <v>183</v>
      </c>
      <c r="B66" s="161"/>
      <c r="C66" s="162"/>
      <c r="D66" s="155"/>
      <c r="E66" s="156" t="s">
        <v>139</v>
      </c>
      <c r="F66" s="156" t="s">
        <v>139</v>
      </c>
      <c r="G66" s="156" t="s">
        <v>139</v>
      </c>
      <c r="H66" s="156" t="s">
        <v>139</v>
      </c>
      <c r="I66" s="156" t="s">
        <v>139</v>
      </c>
      <c r="J66" s="156" t="s">
        <v>139</v>
      </c>
      <c r="K66" s="156" t="s">
        <v>139</v>
      </c>
      <c r="L66" s="156" t="s">
        <v>139</v>
      </c>
      <c r="M66" s="156" t="s">
        <v>139</v>
      </c>
      <c r="N66" s="157">
        <f>D66</f>
        <v>0</v>
      </c>
      <c r="O66" s="158">
        <v>0</v>
      </c>
      <c r="P66" s="157"/>
      <c r="Q66" s="157"/>
      <c r="R66" s="157"/>
      <c r="S66" s="157"/>
      <c r="T66" s="159"/>
      <c r="U66" s="160"/>
      <c r="V66" s="157"/>
      <c r="W66" s="157"/>
      <c r="X66" s="157"/>
    </row>
    <row r="67" spans="1:27">
      <c r="A67" s="152" t="s">
        <v>184</v>
      </c>
      <c r="B67" s="163"/>
      <c r="C67" s="162"/>
      <c r="D67" s="155"/>
      <c r="E67" s="156" t="s">
        <v>139</v>
      </c>
      <c r="F67" s="156" t="s">
        <v>139</v>
      </c>
      <c r="G67" s="156" t="s">
        <v>139</v>
      </c>
      <c r="H67" s="156" t="s">
        <v>139</v>
      </c>
      <c r="I67" s="156" t="s">
        <v>139</v>
      </c>
      <c r="J67" s="156" t="s">
        <v>139</v>
      </c>
      <c r="K67" s="156" t="s">
        <v>139</v>
      </c>
      <c r="L67" s="156" t="s">
        <v>139</v>
      </c>
      <c r="M67" s="156" t="s">
        <v>139</v>
      </c>
      <c r="N67" s="157">
        <f>D67</f>
        <v>0</v>
      </c>
      <c r="O67" s="158">
        <v>0</v>
      </c>
      <c r="P67" s="157"/>
      <c r="Q67" s="157"/>
      <c r="R67" s="157"/>
      <c r="S67" s="157"/>
      <c r="T67" s="159"/>
      <c r="U67" s="160"/>
      <c r="V67" s="157"/>
      <c r="W67" s="157"/>
      <c r="X67" s="157"/>
    </row>
    <row r="68" spans="1:27">
      <c r="A68" s="393" t="s">
        <v>185</v>
      </c>
      <c r="B68" s="393"/>
      <c r="C68" s="393"/>
      <c r="D68" s="134">
        <f>D65+D64</f>
        <v>0</v>
      </c>
      <c r="E68" s="134">
        <f>E65+E64</f>
        <v>0</v>
      </c>
      <c r="F68" s="134" t="s">
        <v>139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/>
      <c r="N68" s="134">
        <f>N65+N64</f>
        <v>0</v>
      </c>
      <c r="O68" s="134"/>
      <c r="P68" s="134"/>
      <c r="Q68" s="134"/>
      <c r="R68" s="134">
        <f>R64+R65</f>
        <v>0</v>
      </c>
      <c r="S68" s="134">
        <f>S65+S64</f>
        <v>0</v>
      </c>
      <c r="T68" s="164"/>
      <c r="U68" s="135"/>
      <c r="V68" s="134"/>
      <c r="W68" s="134"/>
      <c r="X68" s="134"/>
      <c r="Y68" s="123"/>
      <c r="Z68" s="123"/>
      <c r="AA68" s="123"/>
    </row>
    <row r="69" spans="1:27">
      <c r="A69" s="135" t="s">
        <v>186</v>
      </c>
      <c r="B69" s="397" t="s">
        <v>187</v>
      </c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</row>
    <row r="70" spans="1:27">
      <c r="A70" s="152"/>
      <c r="B70" s="152"/>
      <c r="C70" s="152"/>
      <c r="D70" s="155"/>
      <c r="E70" s="165" t="s">
        <v>139</v>
      </c>
      <c r="F70" s="165" t="s">
        <v>139</v>
      </c>
      <c r="G70" s="165" t="s">
        <v>139</v>
      </c>
      <c r="H70" s="165" t="s">
        <v>139</v>
      </c>
      <c r="I70" s="165" t="s">
        <v>139</v>
      </c>
      <c r="J70" s="165" t="s">
        <v>139</v>
      </c>
      <c r="K70" s="165" t="s">
        <v>139</v>
      </c>
      <c r="L70" s="165" t="s">
        <v>139</v>
      </c>
      <c r="M70" s="165" t="s">
        <v>139</v>
      </c>
      <c r="N70" s="131">
        <v>0</v>
      </c>
      <c r="O70" s="131">
        <f>D70</f>
        <v>0</v>
      </c>
      <c r="P70" s="131">
        <v>0</v>
      </c>
      <c r="Q70" s="131">
        <v>0</v>
      </c>
      <c r="R70" s="131">
        <v>0</v>
      </c>
      <c r="S70" s="131">
        <v>0</v>
      </c>
      <c r="T70" s="155">
        <v>0</v>
      </c>
      <c r="U70" s="152"/>
      <c r="V70" s="157">
        <v>0</v>
      </c>
      <c r="W70" s="157">
        <v>0</v>
      </c>
      <c r="X70" s="155">
        <v>0</v>
      </c>
      <c r="Y70" s="133"/>
      <c r="Z70" s="133"/>
      <c r="AA70" s="133"/>
    </row>
    <row r="71" spans="1:27">
      <c r="A71" s="393" t="s">
        <v>188</v>
      </c>
      <c r="B71" s="393"/>
      <c r="C71" s="393"/>
      <c r="D71" s="134">
        <f>D70</f>
        <v>0</v>
      </c>
      <c r="E71" s="134" t="s">
        <v>139</v>
      </c>
      <c r="F71" s="134" t="s">
        <v>139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f>D71</f>
        <v>0</v>
      </c>
      <c r="N71" s="134">
        <v>0</v>
      </c>
      <c r="O71" s="134">
        <f>O70</f>
        <v>0</v>
      </c>
      <c r="P71" s="134">
        <f>P70</f>
        <v>0</v>
      </c>
      <c r="Q71" s="134">
        <f>Q70</f>
        <v>0</v>
      </c>
      <c r="R71" s="134">
        <f>R70</f>
        <v>0</v>
      </c>
      <c r="S71" s="134">
        <f>S70</f>
        <v>0</v>
      </c>
      <c r="T71" s="166">
        <v>0</v>
      </c>
      <c r="U71" s="167"/>
      <c r="V71" s="166">
        <v>0</v>
      </c>
      <c r="W71" s="166">
        <v>0</v>
      </c>
      <c r="X71" s="168">
        <f>X70</f>
        <v>0</v>
      </c>
      <c r="Y71" s="123"/>
      <c r="Z71" s="123"/>
      <c r="AA71" s="123"/>
    </row>
    <row r="72" spans="1:27">
      <c r="A72" s="135" t="s">
        <v>189</v>
      </c>
      <c r="B72" s="397" t="s">
        <v>157</v>
      </c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</row>
    <row r="73" spans="1:27">
      <c r="A73" s="136"/>
      <c r="B73" s="136"/>
      <c r="C73" s="136"/>
      <c r="D73" s="169">
        <v>0</v>
      </c>
      <c r="E73" s="132" t="s">
        <v>139</v>
      </c>
      <c r="F73" s="132" t="s">
        <v>139</v>
      </c>
      <c r="G73" s="132" t="s">
        <v>139</v>
      </c>
      <c r="H73" s="132" t="s">
        <v>139</v>
      </c>
      <c r="I73" s="132" t="s">
        <v>139</v>
      </c>
      <c r="J73" s="132" t="s">
        <v>139</v>
      </c>
      <c r="K73" s="132" t="s">
        <v>139</v>
      </c>
      <c r="L73" s="132" t="s">
        <v>139</v>
      </c>
      <c r="M73" s="132" t="s">
        <v>139</v>
      </c>
      <c r="N73" s="131">
        <v>0</v>
      </c>
      <c r="O73" s="131">
        <v>0</v>
      </c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2"/>
      <c r="V73" s="131">
        <v>0</v>
      </c>
      <c r="W73" s="131">
        <v>0</v>
      </c>
      <c r="X73" s="131">
        <v>0</v>
      </c>
      <c r="Y73" s="133"/>
      <c r="Z73" s="133"/>
      <c r="AA73" s="133"/>
    </row>
    <row r="74" spans="1:27">
      <c r="A74" s="393" t="s">
        <v>190</v>
      </c>
      <c r="B74" s="393"/>
      <c r="C74" s="393"/>
      <c r="D74" s="134">
        <v>0</v>
      </c>
      <c r="E74" s="135" t="s">
        <v>141</v>
      </c>
      <c r="F74" s="135" t="s">
        <v>141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4">
        <f t="shared" ref="N74:T74" si="11">SUM(N73:N73)</f>
        <v>0</v>
      </c>
      <c r="O74" s="134">
        <f t="shared" si="11"/>
        <v>0</v>
      </c>
      <c r="P74" s="134">
        <f t="shared" si="11"/>
        <v>0</v>
      </c>
      <c r="Q74" s="134">
        <f t="shared" si="11"/>
        <v>0</v>
      </c>
      <c r="R74" s="134">
        <f t="shared" si="11"/>
        <v>0</v>
      </c>
      <c r="S74" s="134">
        <f t="shared" si="11"/>
        <v>0</v>
      </c>
      <c r="T74" s="134">
        <f t="shared" si="11"/>
        <v>0</v>
      </c>
      <c r="U74" s="134"/>
      <c r="V74" s="134">
        <f>SUM(V73:V73)</f>
        <v>0</v>
      </c>
      <c r="W74" s="134">
        <f>SUM(W73:W73)</f>
        <v>0</v>
      </c>
      <c r="X74" s="134">
        <f>SUM(X73:X73)</f>
        <v>0</v>
      </c>
      <c r="Y74" s="123"/>
      <c r="Z74" s="123"/>
      <c r="AA74" s="123"/>
    </row>
    <row r="75" spans="1:27">
      <c r="A75" s="135" t="s">
        <v>191</v>
      </c>
      <c r="B75" s="397" t="s">
        <v>160</v>
      </c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</row>
    <row r="76" spans="1:27">
      <c r="A76" s="151"/>
      <c r="B76" s="151"/>
      <c r="C76" s="151"/>
      <c r="D76" s="151">
        <v>0</v>
      </c>
      <c r="E76" s="149" t="s">
        <v>139</v>
      </c>
      <c r="F76" s="149" t="s">
        <v>139</v>
      </c>
      <c r="G76" s="149" t="s">
        <v>139</v>
      </c>
      <c r="H76" s="149" t="s">
        <v>139</v>
      </c>
      <c r="I76" s="149" t="s">
        <v>139</v>
      </c>
      <c r="J76" s="149" t="s">
        <v>139</v>
      </c>
      <c r="K76" s="149" t="s">
        <v>139</v>
      </c>
      <c r="L76" s="149" t="s">
        <v>139</v>
      </c>
      <c r="M76" s="149" t="s">
        <v>139</v>
      </c>
      <c r="N76" s="149">
        <v>0</v>
      </c>
      <c r="O76" s="149">
        <v>0</v>
      </c>
      <c r="P76" s="149">
        <v>0</v>
      </c>
      <c r="Q76" s="149">
        <v>0</v>
      </c>
      <c r="R76" s="149">
        <v>0</v>
      </c>
      <c r="S76" s="149">
        <v>0</v>
      </c>
      <c r="T76" s="149">
        <v>0</v>
      </c>
      <c r="U76" s="149"/>
      <c r="V76" s="149">
        <v>0</v>
      </c>
      <c r="W76" s="149">
        <v>0</v>
      </c>
      <c r="X76" s="149">
        <v>0</v>
      </c>
      <c r="Y76" s="133"/>
      <c r="Z76" s="133"/>
      <c r="AA76" s="133"/>
    </row>
    <row r="77" spans="1:27">
      <c r="A77" s="402" t="s">
        <v>192</v>
      </c>
      <c r="B77" s="402"/>
      <c r="C77" s="402"/>
      <c r="D77" s="138">
        <v>0</v>
      </c>
      <c r="E77" s="138" t="s">
        <v>141</v>
      </c>
      <c r="F77" s="138" t="s">
        <v>141</v>
      </c>
      <c r="G77" s="138" t="s">
        <v>141</v>
      </c>
      <c r="H77" s="138" t="s">
        <v>141</v>
      </c>
      <c r="I77" s="138" t="s">
        <v>141</v>
      </c>
      <c r="J77" s="138" t="s">
        <v>141</v>
      </c>
      <c r="K77" s="138" t="s">
        <v>141</v>
      </c>
      <c r="L77" s="138" t="s">
        <v>141</v>
      </c>
      <c r="M77" s="138" t="s">
        <v>141</v>
      </c>
      <c r="N77" s="138">
        <f t="shared" ref="N77:T77" si="12">SUM(N76:N76)</f>
        <v>0</v>
      </c>
      <c r="O77" s="138">
        <f t="shared" si="12"/>
        <v>0</v>
      </c>
      <c r="P77" s="138">
        <f t="shared" si="12"/>
        <v>0</v>
      </c>
      <c r="Q77" s="138">
        <f t="shared" si="12"/>
        <v>0</v>
      </c>
      <c r="R77" s="138">
        <f t="shared" si="12"/>
        <v>0</v>
      </c>
      <c r="S77" s="138">
        <f t="shared" si="12"/>
        <v>0</v>
      </c>
      <c r="T77" s="138">
        <f t="shared" si="12"/>
        <v>0</v>
      </c>
      <c r="U77" s="138"/>
      <c r="V77" s="138">
        <f>SUM(V76:V76)</f>
        <v>0</v>
      </c>
      <c r="W77" s="138">
        <f>SUM(W76:W76)</f>
        <v>0</v>
      </c>
      <c r="X77" s="138">
        <f>SUM(X76:X76)</f>
        <v>0</v>
      </c>
      <c r="Y77" s="123"/>
      <c r="Z77" s="123"/>
      <c r="AA77" s="123"/>
    </row>
    <row r="78" spans="1:27">
      <c r="A78" s="138" t="s">
        <v>193</v>
      </c>
      <c r="B78" s="402" t="s">
        <v>146</v>
      </c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123"/>
      <c r="Z78" s="123"/>
      <c r="AA78" s="123"/>
    </row>
    <row r="79" spans="1:27">
      <c r="A79" s="149"/>
      <c r="B79" s="149"/>
      <c r="C79" s="149"/>
      <c r="D79" s="149">
        <v>0</v>
      </c>
      <c r="E79" s="149" t="s">
        <v>139</v>
      </c>
      <c r="F79" s="149" t="s">
        <v>139</v>
      </c>
      <c r="G79" s="149" t="s">
        <v>139</v>
      </c>
      <c r="H79" s="149" t="s">
        <v>139</v>
      </c>
      <c r="I79" s="149" t="s">
        <v>139</v>
      </c>
      <c r="J79" s="149" t="s">
        <v>139</v>
      </c>
      <c r="K79" s="149" t="s">
        <v>139</v>
      </c>
      <c r="L79" s="149" t="s">
        <v>139</v>
      </c>
      <c r="M79" s="149" t="s">
        <v>139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/>
      <c r="V79" s="149">
        <v>0</v>
      </c>
      <c r="W79" s="149">
        <v>0</v>
      </c>
      <c r="X79" s="149">
        <v>0</v>
      </c>
      <c r="Y79" s="123"/>
      <c r="Z79" s="123"/>
      <c r="AA79" s="123"/>
    </row>
    <row r="80" spans="1:27">
      <c r="A80" s="402" t="s">
        <v>194</v>
      </c>
      <c r="B80" s="402"/>
      <c r="C80" s="402"/>
      <c r="D80" s="138">
        <v>0</v>
      </c>
      <c r="E80" s="138" t="s">
        <v>141</v>
      </c>
      <c r="F80" s="138" t="s">
        <v>141</v>
      </c>
      <c r="G80" s="138" t="s">
        <v>141</v>
      </c>
      <c r="H80" s="138" t="s">
        <v>141</v>
      </c>
      <c r="I80" s="138" t="s">
        <v>141</v>
      </c>
      <c r="J80" s="138" t="s">
        <v>141</v>
      </c>
      <c r="K80" s="138" t="s">
        <v>141</v>
      </c>
      <c r="L80" s="138" t="s">
        <v>141</v>
      </c>
      <c r="M80" s="138" t="s">
        <v>141</v>
      </c>
      <c r="N80" s="138">
        <f t="shared" ref="N80:T80" si="13">SUM(N79:N79)</f>
        <v>0</v>
      </c>
      <c r="O80" s="138">
        <f t="shared" si="13"/>
        <v>0</v>
      </c>
      <c r="P80" s="138">
        <f t="shared" si="13"/>
        <v>0</v>
      </c>
      <c r="Q80" s="138">
        <f t="shared" si="13"/>
        <v>0</v>
      </c>
      <c r="R80" s="138">
        <f t="shared" si="13"/>
        <v>0</v>
      </c>
      <c r="S80" s="138">
        <f t="shared" si="13"/>
        <v>0</v>
      </c>
      <c r="T80" s="138">
        <f t="shared" si="13"/>
        <v>0</v>
      </c>
      <c r="U80" s="138"/>
      <c r="V80" s="138">
        <f>SUM(V79:V79)</f>
        <v>0</v>
      </c>
      <c r="W80" s="138">
        <f>SUM(W79:W79)</f>
        <v>0</v>
      </c>
      <c r="X80" s="138">
        <f>SUM(X79:X79)</f>
        <v>0</v>
      </c>
      <c r="Y80" s="123"/>
      <c r="Z80" s="123"/>
      <c r="AA80" s="123"/>
    </row>
    <row r="81" spans="1:27">
      <c r="A81" s="403" t="s">
        <v>195</v>
      </c>
      <c r="B81" s="403"/>
      <c r="C81" s="403"/>
      <c r="D81" s="144">
        <f>D68+D71+D74+D77+D80</f>
        <v>0</v>
      </c>
      <c r="E81" s="144" t="s">
        <v>139</v>
      </c>
      <c r="F81" s="144" t="s">
        <v>139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f>D81</f>
        <v>0</v>
      </c>
      <c r="N81" s="144">
        <f>N68+N71+N74+N77+N80</f>
        <v>0</v>
      </c>
      <c r="O81" s="144">
        <f>O68+O71+O74+O77+O80</f>
        <v>0</v>
      </c>
      <c r="P81" s="144"/>
      <c r="Q81" s="144"/>
      <c r="R81" s="144">
        <f>R68</f>
        <v>0</v>
      </c>
      <c r="S81" s="144"/>
      <c r="T81" s="144"/>
      <c r="U81" s="144"/>
      <c r="V81" s="144"/>
      <c r="W81" s="144"/>
      <c r="X81" s="144"/>
      <c r="Y81" s="123"/>
      <c r="Z81" s="123"/>
      <c r="AA81" s="123"/>
    </row>
    <row r="82" spans="1:27">
      <c r="A82" s="404" t="s">
        <v>196</v>
      </c>
      <c r="B82" s="404"/>
      <c r="C82" s="404"/>
      <c r="D82" s="170">
        <f>D61+D81</f>
        <v>0</v>
      </c>
      <c r="E82" s="170" t="s">
        <v>139</v>
      </c>
      <c r="F82" s="170" t="s">
        <v>139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170">
        <v>0</v>
      </c>
      <c r="M82" s="170">
        <v>0</v>
      </c>
      <c r="N82" s="170">
        <f>N61+N81</f>
        <v>0</v>
      </c>
      <c r="O82" s="170">
        <f>O61+O81</f>
        <v>0</v>
      </c>
      <c r="P82" s="144">
        <f>P75+P78+P81</f>
        <v>0</v>
      </c>
      <c r="Q82" s="144">
        <v>0</v>
      </c>
      <c r="R82" s="144">
        <v>0</v>
      </c>
      <c r="S82" s="144">
        <v>0</v>
      </c>
      <c r="T82" s="170"/>
      <c r="U82" s="170"/>
      <c r="V82" s="170"/>
      <c r="W82" s="170"/>
      <c r="X82" s="170"/>
      <c r="Y82" s="133"/>
      <c r="Z82" s="133"/>
      <c r="AA82" s="133"/>
    </row>
    <row r="83" spans="1:27">
      <c r="A83" s="124" t="s">
        <v>197</v>
      </c>
      <c r="B83" s="395" t="s">
        <v>198</v>
      </c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133"/>
      <c r="Z83" s="133"/>
      <c r="AA83" s="133"/>
    </row>
    <row r="84" spans="1:27">
      <c r="A84" s="126" t="s">
        <v>199</v>
      </c>
      <c r="B84" s="398" t="s">
        <v>200</v>
      </c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127"/>
      <c r="Z84" s="127"/>
      <c r="AA84" s="127"/>
    </row>
    <row r="85" spans="1:27">
      <c r="A85" s="128"/>
      <c r="B85" s="397" t="s">
        <v>138</v>
      </c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127"/>
      <c r="Z85" s="127"/>
      <c r="AA85" s="127"/>
    </row>
    <row r="86" spans="1:27" ht="38.25">
      <c r="A86" s="345" t="s">
        <v>329</v>
      </c>
      <c r="B86" s="201" t="s">
        <v>319</v>
      </c>
      <c r="C86" s="151"/>
      <c r="D86" s="151">
        <f>E86+F86</f>
        <v>311.58</v>
      </c>
      <c r="E86" s="346">
        <v>31</v>
      </c>
      <c r="F86" s="346">
        <v>280.58</v>
      </c>
      <c r="G86" s="346" t="s">
        <v>141</v>
      </c>
      <c r="H86" s="346" t="s">
        <v>141</v>
      </c>
      <c r="I86" s="346" t="s">
        <v>141</v>
      </c>
      <c r="J86" s="346" t="s">
        <v>141</v>
      </c>
      <c r="K86" s="346" t="s">
        <v>141</v>
      </c>
      <c r="L86" s="346" t="s">
        <v>141</v>
      </c>
      <c r="M86" s="346" t="s">
        <v>141</v>
      </c>
      <c r="N86" s="151">
        <f>D86</f>
        <v>311.58</v>
      </c>
      <c r="O86" s="151">
        <v>0</v>
      </c>
      <c r="P86" s="151">
        <v>0</v>
      </c>
      <c r="Q86" s="151">
        <v>0</v>
      </c>
      <c r="R86" s="151">
        <f>N86</f>
        <v>311.58</v>
      </c>
      <c r="S86" s="151">
        <v>0</v>
      </c>
      <c r="T86" s="151">
        <v>0</v>
      </c>
      <c r="U86" s="151"/>
      <c r="V86" s="151">
        <v>0</v>
      </c>
      <c r="W86" s="151">
        <v>0</v>
      </c>
      <c r="X86" s="151">
        <v>0</v>
      </c>
      <c r="Y86" s="133"/>
      <c r="Z86" s="133"/>
      <c r="AA86" s="133"/>
    </row>
    <row r="87" spans="1:27" ht="60">
      <c r="A87" s="345" t="s">
        <v>330</v>
      </c>
      <c r="B87" s="150" t="s">
        <v>460</v>
      </c>
      <c r="C87" s="151"/>
      <c r="D87" s="151">
        <f>E87+F87</f>
        <v>193.05</v>
      </c>
      <c r="E87" s="346">
        <v>193.05</v>
      </c>
      <c r="F87" s="346">
        <v>0</v>
      </c>
      <c r="G87" s="346" t="s">
        <v>141</v>
      </c>
      <c r="H87" s="346" t="s">
        <v>141</v>
      </c>
      <c r="I87" s="346" t="s">
        <v>141</v>
      </c>
      <c r="J87" s="346" t="s">
        <v>141</v>
      </c>
      <c r="K87" s="346" t="s">
        <v>141</v>
      </c>
      <c r="L87" s="346" t="s">
        <v>141</v>
      </c>
      <c r="M87" s="346" t="s">
        <v>141</v>
      </c>
      <c r="N87" s="151">
        <f>D87</f>
        <v>193.05</v>
      </c>
      <c r="O87" s="151">
        <v>0</v>
      </c>
      <c r="P87" s="151">
        <v>0</v>
      </c>
      <c r="Q87" s="151">
        <v>0</v>
      </c>
      <c r="R87" s="151">
        <f>N87</f>
        <v>193.05</v>
      </c>
      <c r="S87" s="151">
        <v>0</v>
      </c>
      <c r="T87" s="151">
        <v>0</v>
      </c>
      <c r="U87" s="151"/>
      <c r="V87" s="151">
        <v>0</v>
      </c>
      <c r="W87" s="151">
        <v>0</v>
      </c>
      <c r="X87" s="151">
        <v>0</v>
      </c>
      <c r="Y87" s="272"/>
      <c r="Z87" s="272"/>
      <c r="AA87" s="272"/>
    </row>
    <row r="88" spans="1:27" ht="60">
      <c r="A88" s="345" t="s">
        <v>331</v>
      </c>
      <c r="B88" s="150" t="s">
        <v>461</v>
      </c>
      <c r="C88" s="151"/>
      <c r="D88" s="151">
        <f>E88+F88</f>
        <v>48.2</v>
      </c>
      <c r="E88" s="346">
        <v>0</v>
      </c>
      <c r="F88" s="346">
        <v>48.2</v>
      </c>
      <c r="G88" s="346" t="s">
        <v>141</v>
      </c>
      <c r="H88" s="346" t="s">
        <v>141</v>
      </c>
      <c r="I88" s="346" t="s">
        <v>141</v>
      </c>
      <c r="J88" s="346" t="s">
        <v>141</v>
      </c>
      <c r="K88" s="346" t="s">
        <v>141</v>
      </c>
      <c r="L88" s="346" t="s">
        <v>141</v>
      </c>
      <c r="M88" s="346" t="s">
        <v>141</v>
      </c>
      <c r="N88" s="151">
        <f>D88</f>
        <v>48.2</v>
      </c>
      <c r="O88" s="151">
        <v>0</v>
      </c>
      <c r="P88" s="151">
        <v>0</v>
      </c>
      <c r="Q88" s="151">
        <f>N88</f>
        <v>48.2</v>
      </c>
      <c r="R88" s="151">
        <v>0</v>
      </c>
      <c r="S88" s="151">
        <v>0</v>
      </c>
      <c r="T88" s="151">
        <v>0</v>
      </c>
      <c r="U88" s="151"/>
      <c r="V88" s="151">
        <v>0</v>
      </c>
      <c r="W88" s="151">
        <v>0</v>
      </c>
      <c r="X88" s="151">
        <v>0</v>
      </c>
      <c r="Y88" s="272"/>
      <c r="Z88" s="272"/>
      <c r="AA88" s="272"/>
    </row>
    <row r="89" spans="1:27">
      <c r="A89" s="345" t="s">
        <v>332</v>
      </c>
      <c r="B89" s="150"/>
      <c r="C89" s="151"/>
      <c r="D89" s="151">
        <f>E89+F89</f>
        <v>0</v>
      </c>
      <c r="E89" s="346">
        <v>0</v>
      </c>
      <c r="F89" s="346">
        <v>0</v>
      </c>
      <c r="G89" s="346" t="s">
        <v>141</v>
      </c>
      <c r="H89" s="346" t="s">
        <v>141</v>
      </c>
      <c r="I89" s="346" t="s">
        <v>141</v>
      </c>
      <c r="J89" s="346" t="s">
        <v>141</v>
      </c>
      <c r="K89" s="346" t="s">
        <v>141</v>
      </c>
      <c r="L89" s="346" t="s">
        <v>141</v>
      </c>
      <c r="M89" s="346" t="s">
        <v>141</v>
      </c>
      <c r="N89" s="151">
        <f>D89</f>
        <v>0</v>
      </c>
      <c r="O89" s="151">
        <v>0</v>
      </c>
      <c r="P89" s="151">
        <v>0</v>
      </c>
      <c r="Q89" s="151">
        <v>0</v>
      </c>
      <c r="R89" s="151">
        <f>N89</f>
        <v>0</v>
      </c>
      <c r="S89" s="151">
        <v>0</v>
      </c>
      <c r="T89" s="151">
        <v>0</v>
      </c>
      <c r="U89" s="151"/>
      <c r="V89" s="151">
        <v>0</v>
      </c>
      <c r="W89" s="151">
        <v>0</v>
      </c>
      <c r="X89" s="151">
        <v>0</v>
      </c>
      <c r="Y89" s="272"/>
      <c r="Z89" s="272"/>
      <c r="AA89" s="272"/>
    </row>
    <row r="90" spans="1:27">
      <c r="A90" s="400" t="s">
        <v>201</v>
      </c>
      <c r="B90" s="400"/>
      <c r="C90" s="400"/>
      <c r="D90" s="172">
        <f>E90+F90</f>
        <v>552.82999999999993</v>
      </c>
      <c r="E90" s="172">
        <f>E89+E88+E87+E86</f>
        <v>224.05</v>
      </c>
      <c r="F90" s="172">
        <f>F89+F88+F87+F86</f>
        <v>328.78</v>
      </c>
      <c r="G90" s="172" t="s">
        <v>141</v>
      </c>
      <c r="H90" s="172" t="s">
        <v>141</v>
      </c>
      <c r="I90" s="172" t="s">
        <v>141</v>
      </c>
      <c r="J90" s="172" t="s">
        <v>141</v>
      </c>
      <c r="K90" s="172" t="s">
        <v>141</v>
      </c>
      <c r="L90" s="172" t="s">
        <v>141</v>
      </c>
      <c r="M90" s="172" t="s">
        <v>141</v>
      </c>
      <c r="N90" s="172">
        <f>N89+N88+N87+N86</f>
        <v>552.82999999999993</v>
      </c>
      <c r="O90" s="172">
        <v>0</v>
      </c>
      <c r="P90" s="172">
        <v>0</v>
      </c>
      <c r="Q90" s="172">
        <f>Q89+Q88+Q87+Q86</f>
        <v>48.2</v>
      </c>
      <c r="R90" s="172">
        <f>R89+R88+R87+R86</f>
        <v>504.63</v>
      </c>
      <c r="S90" s="172">
        <v>0</v>
      </c>
      <c r="T90" s="172">
        <v>0</v>
      </c>
      <c r="U90" s="172"/>
      <c r="V90" s="172">
        <v>0</v>
      </c>
      <c r="W90" s="172">
        <v>0</v>
      </c>
      <c r="X90" s="172">
        <v>0</v>
      </c>
      <c r="Y90" s="123"/>
      <c r="Z90" s="123"/>
      <c r="AA90" s="123"/>
    </row>
    <row r="91" spans="1:27">
      <c r="A91" s="271" t="s">
        <v>202</v>
      </c>
      <c r="B91" s="401" t="s">
        <v>143</v>
      </c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125"/>
      <c r="Z91" s="125"/>
      <c r="AA91" s="125"/>
    </row>
    <row r="92" spans="1:27">
      <c r="A92" s="151"/>
      <c r="B92" s="149"/>
      <c r="C92" s="151"/>
      <c r="D92" s="149">
        <v>0</v>
      </c>
      <c r="E92" s="346" t="s">
        <v>141</v>
      </c>
      <c r="F92" s="346" t="s">
        <v>141</v>
      </c>
      <c r="G92" s="346" t="s">
        <v>141</v>
      </c>
      <c r="H92" s="346" t="s">
        <v>141</v>
      </c>
      <c r="I92" s="346" t="s">
        <v>141</v>
      </c>
      <c r="J92" s="346" t="s">
        <v>141</v>
      </c>
      <c r="K92" s="346" t="s">
        <v>141</v>
      </c>
      <c r="L92" s="346" t="s">
        <v>141</v>
      </c>
      <c r="M92" s="346" t="s">
        <v>141</v>
      </c>
      <c r="N92" s="149">
        <f>D92</f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</v>
      </c>
      <c r="T92" s="151">
        <v>0</v>
      </c>
      <c r="U92" s="149"/>
      <c r="V92" s="151">
        <v>0</v>
      </c>
      <c r="W92" s="151">
        <v>0</v>
      </c>
      <c r="X92" s="151">
        <v>0</v>
      </c>
      <c r="Y92" s="133"/>
      <c r="Z92" s="133"/>
      <c r="AA92" s="133"/>
    </row>
    <row r="93" spans="1:27">
      <c r="A93" s="402" t="s">
        <v>203</v>
      </c>
      <c r="B93" s="402"/>
      <c r="C93" s="402"/>
      <c r="D93" s="271">
        <f>D92</f>
        <v>0</v>
      </c>
      <c r="E93" s="271" t="s">
        <v>141</v>
      </c>
      <c r="F93" s="271" t="s">
        <v>141</v>
      </c>
      <c r="G93" s="271" t="s">
        <v>141</v>
      </c>
      <c r="H93" s="271" t="s">
        <v>141</v>
      </c>
      <c r="I93" s="271" t="s">
        <v>141</v>
      </c>
      <c r="J93" s="271" t="s">
        <v>141</v>
      </c>
      <c r="K93" s="271" t="s">
        <v>141</v>
      </c>
      <c r="L93" s="271" t="s">
        <v>141</v>
      </c>
      <c r="M93" s="271" t="s">
        <v>141</v>
      </c>
      <c r="N93" s="271">
        <f>N92</f>
        <v>0</v>
      </c>
      <c r="O93" s="271">
        <v>0</v>
      </c>
      <c r="P93" s="271">
        <v>0</v>
      </c>
      <c r="Q93" s="271">
        <v>0</v>
      </c>
      <c r="R93" s="271">
        <v>0</v>
      </c>
      <c r="S93" s="271">
        <v>0</v>
      </c>
      <c r="T93" s="271">
        <v>0</v>
      </c>
      <c r="U93" s="271"/>
      <c r="V93" s="271">
        <v>0</v>
      </c>
      <c r="W93" s="271">
        <v>0</v>
      </c>
      <c r="X93" s="271">
        <v>0</v>
      </c>
      <c r="Y93" s="123"/>
      <c r="Z93" s="123"/>
      <c r="AA93" s="123"/>
    </row>
    <row r="94" spans="1:27">
      <c r="A94" s="137" t="s">
        <v>204</v>
      </c>
      <c r="B94" s="393" t="s">
        <v>146</v>
      </c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125"/>
      <c r="Z94" s="125"/>
      <c r="AA94" s="125"/>
    </row>
    <row r="95" spans="1:27">
      <c r="A95" s="136"/>
      <c r="B95" s="136"/>
      <c r="C95" s="136"/>
      <c r="D95" s="151">
        <v>0</v>
      </c>
      <c r="E95" s="171" t="s">
        <v>141</v>
      </c>
      <c r="F95" s="171" t="s">
        <v>141</v>
      </c>
      <c r="G95" s="171" t="s">
        <v>141</v>
      </c>
      <c r="H95" s="171" t="s">
        <v>141</v>
      </c>
      <c r="I95" s="171" t="s">
        <v>141</v>
      </c>
      <c r="J95" s="171" t="s">
        <v>141</v>
      </c>
      <c r="K95" s="171" t="s">
        <v>141</v>
      </c>
      <c r="L95" s="171" t="s">
        <v>141</v>
      </c>
      <c r="M95" s="171" t="s">
        <v>141</v>
      </c>
      <c r="N95" s="151">
        <v>0</v>
      </c>
      <c r="O95" s="151">
        <v>0</v>
      </c>
      <c r="P95" s="151">
        <v>0</v>
      </c>
      <c r="Q95" s="151">
        <v>0</v>
      </c>
      <c r="R95" s="151">
        <v>0</v>
      </c>
      <c r="S95" s="151">
        <v>0</v>
      </c>
      <c r="T95" s="151">
        <v>0</v>
      </c>
      <c r="U95" s="151"/>
      <c r="V95" s="151">
        <v>0</v>
      </c>
      <c r="W95" s="151">
        <v>0</v>
      </c>
      <c r="X95" s="151">
        <v>0</v>
      </c>
      <c r="Y95" s="133"/>
      <c r="Z95" s="133"/>
      <c r="AA95" s="133"/>
    </row>
    <row r="96" spans="1:27">
      <c r="A96" s="393" t="s">
        <v>205</v>
      </c>
      <c r="B96" s="393"/>
      <c r="C96" s="393"/>
      <c r="D96" s="138">
        <v>0</v>
      </c>
      <c r="E96" s="135" t="s">
        <v>141</v>
      </c>
      <c r="F96" s="135" t="s">
        <v>141</v>
      </c>
      <c r="G96" s="135" t="s">
        <v>141</v>
      </c>
      <c r="H96" s="135" t="s">
        <v>141</v>
      </c>
      <c r="I96" s="135" t="s">
        <v>141</v>
      </c>
      <c r="J96" s="135" t="s">
        <v>141</v>
      </c>
      <c r="K96" s="135" t="s">
        <v>141</v>
      </c>
      <c r="L96" s="135" t="s">
        <v>141</v>
      </c>
      <c r="M96" s="135" t="s">
        <v>141</v>
      </c>
      <c r="N96" s="138">
        <v>0</v>
      </c>
      <c r="O96" s="138">
        <v>0</v>
      </c>
      <c r="P96" s="138">
        <v>0</v>
      </c>
      <c r="Q96" s="138">
        <v>0</v>
      </c>
      <c r="R96" s="138">
        <v>0</v>
      </c>
      <c r="S96" s="138">
        <v>0</v>
      </c>
      <c r="T96" s="138">
        <v>0</v>
      </c>
      <c r="U96" s="138"/>
      <c r="V96" s="138">
        <v>0</v>
      </c>
      <c r="W96" s="138">
        <v>0</v>
      </c>
      <c r="X96" s="138">
        <v>0</v>
      </c>
      <c r="Y96" s="123"/>
      <c r="Z96" s="123"/>
      <c r="AA96" s="123"/>
    </row>
    <row r="97" spans="1:27">
      <c r="A97" s="398" t="s">
        <v>206</v>
      </c>
      <c r="B97" s="398"/>
      <c r="C97" s="398"/>
      <c r="D97" s="347">
        <f>D90+D93+D96</f>
        <v>552.82999999999993</v>
      </c>
      <c r="E97" s="347">
        <f>E90</f>
        <v>224.05</v>
      </c>
      <c r="F97" s="347">
        <f>F90</f>
        <v>328.78</v>
      </c>
      <c r="G97" s="348" t="s">
        <v>141</v>
      </c>
      <c r="H97" s="348" t="s">
        <v>141</v>
      </c>
      <c r="I97" s="348" t="s">
        <v>141</v>
      </c>
      <c r="J97" s="348" t="s">
        <v>141</v>
      </c>
      <c r="K97" s="348" t="s">
        <v>141</v>
      </c>
      <c r="L97" s="348" t="s">
        <v>141</v>
      </c>
      <c r="M97" s="348" t="s">
        <v>141</v>
      </c>
      <c r="N97" s="347">
        <f t="shared" ref="N97:T97" si="14">N90+N93+N96</f>
        <v>552.82999999999993</v>
      </c>
      <c r="O97" s="347">
        <f t="shared" si="14"/>
        <v>0</v>
      </c>
      <c r="P97" s="347">
        <f t="shared" si="14"/>
        <v>0</v>
      </c>
      <c r="Q97" s="347">
        <f>Q90+Q93+Q96</f>
        <v>48.2</v>
      </c>
      <c r="R97" s="347">
        <f t="shared" si="14"/>
        <v>504.63</v>
      </c>
      <c r="S97" s="347">
        <f t="shared" si="14"/>
        <v>0</v>
      </c>
      <c r="T97" s="347">
        <f t="shared" si="14"/>
        <v>0</v>
      </c>
      <c r="U97" s="348"/>
      <c r="V97" s="347">
        <f>V90+V93+V96</f>
        <v>0</v>
      </c>
      <c r="W97" s="347">
        <f>W90+W93+W96</f>
        <v>0</v>
      </c>
      <c r="X97" s="347">
        <f>X90+X93+X96</f>
        <v>0</v>
      </c>
      <c r="Y97" s="123"/>
      <c r="Z97" s="123"/>
      <c r="AA97" s="123"/>
    </row>
    <row r="98" spans="1:27">
      <c r="A98" s="126" t="s">
        <v>207</v>
      </c>
      <c r="B98" s="399" t="s">
        <v>150</v>
      </c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  <c r="T98" s="399"/>
      <c r="U98" s="399"/>
      <c r="V98" s="399"/>
      <c r="W98" s="399"/>
      <c r="X98" s="399"/>
      <c r="Y98" s="125"/>
      <c r="Z98" s="125"/>
      <c r="AA98" s="125"/>
    </row>
    <row r="99" spans="1:27">
      <c r="A99" s="128" t="s">
        <v>208</v>
      </c>
      <c r="B99" s="397" t="s">
        <v>138</v>
      </c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</row>
    <row r="100" spans="1:27">
      <c r="A100" s="136"/>
      <c r="B100" s="136"/>
      <c r="C100" s="136"/>
      <c r="D100" s="151">
        <v>0</v>
      </c>
      <c r="E100" s="171" t="s">
        <v>141</v>
      </c>
      <c r="F100" s="171" t="s">
        <v>141</v>
      </c>
      <c r="G100" s="171" t="s">
        <v>141</v>
      </c>
      <c r="H100" s="171" t="s">
        <v>141</v>
      </c>
      <c r="I100" s="171" t="s">
        <v>141</v>
      </c>
      <c r="J100" s="171" t="s">
        <v>141</v>
      </c>
      <c r="K100" s="171" t="s">
        <v>141</v>
      </c>
      <c r="L100" s="171" t="s">
        <v>141</v>
      </c>
      <c r="M100" s="171" t="s">
        <v>141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0</v>
      </c>
      <c r="T100" s="151">
        <v>0</v>
      </c>
      <c r="U100" s="151"/>
      <c r="V100" s="151">
        <v>0</v>
      </c>
      <c r="W100" s="151">
        <v>0</v>
      </c>
      <c r="X100" s="151">
        <v>0</v>
      </c>
      <c r="Y100" s="133"/>
      <c r="Z100" s="133"/>
      <c r="AA100" s="133"/>
    </row>
    <row r="101" spans="1:27">
      <c r="A101" s="393" t="s">
        <v>209</v>
      </c>
      <c r="B101" s="393"/>
      <c r="C101" s="393"/>
      <c r="D101" s="138">
        <v>0</v>
      </c>
      <c r="E101" s="135" t="s">
        <v>141</v>
      </c>
      <c r="F101" s="135" t="s">
        <v>141</v>
      </c>
      <c r="G101" s="135" t="s">
        <v>141</v>
      </c>
      <c r="H101" s="135" t="s">
        <v>141</v>
      </c>
      <c r="I101" s="135" t="s">
        <v>141</v>
      </c>
      <c r="J101" s="135" t="s">
        <v>141</v>
      </c>
      <c r="K101" s="135" t="s">
        <v>141</v>
      </c>
      <c r="L101" s="135" t="s">
        <v>141</v>
      </c>
      <c r="M101" s="135" t="s">
        <v>141</v>
      </c>
      <c r="N101" s="138">
        <v>0</v>
      </c>
      <c r="O101" s="138">
        <v>0</v>
      </c>
      <c r="P101" s="138">
        <v>0</v>
      </c>
      <c r="Q101" s="138">
        <v>0</v>
      </c>
      <c r="R101" s="138">
        <v>0</v>
      </c>
      <c r="S101" s="138">
        <v>0</v>
      </c>
      <c r="T101" s="138">
        <v>0</v>
      </c>
      <c r="U101" s="138"/>
      <c r="V101" s="138">
        <v>0</v>
      </c>
      <c r="W101" s="138">
        <v>0</v>
      </c>
      <c r="X101" s="138">
        <v>0</v>
      </c>
      <c r="Y101" s="123"/>
      <c r="Z101" s="123"/>
      <c r="AA101" s="123"/>
    </row>
    <row r="102" spans="1:27">
      <c r="A102" s="135" t="s">
        <v>210</v>
      </c>
      <c r="B102" s="397" t="s">
        <v>143</v>
      </c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</row>
    <row r="103" spans="1:27">
      <c r="A103" s="136"/>
      <c r="B103" s="1"/>
      <c r="C103" s="136"/>
      <c r="D103" s="151">
        <f>E103+F103</f>
        <v>0</v>
      </c>
      <c r="E103" s="165"/>
      <c r="F103" s="165"/>
      <c r="G103" s="171" t="s">
        <v>141</v>
      </c>
      <c r="H103" s="171" t="s">
        <v>141</v>
      </c>
      <c r="I103" s="171" t="s">
        <v>141</v>
      </c>
      <c r="J103" s="171" t="s">
        <v>141</v>
      </c>
      <c r="K103" s="171" t="s">
        <v>141</v>
      </c>
      <c r="L103" s="171" t="s">
        <v>141</v>
      </c>
      <c r="M103" s="171" t="s">
        <v>141</v>
      </c>
      <c r="N103" s="151">
        <f>D103</f>
        <v>0</v>
      </c>
      <c r="O103" s="151">
        <v>0</v>
      </c>
      <c r="P103" s="151">
        <v>0</v>
      </c>
      <c r="Q103" s="151">
        <v>0</v>
      </c>
      <c r="R103" s="151">
        <f>N103</f>
        <v>0</v>
      </c>
      <c r="S103" s="151">
        <v>0</v>
      </c>
      <c r="T103" s="151">
        <v>0</v>
      </c>
      <c r="U103" s="151"/>
      <c r="V103" s="151">
        <v>0</v>
      </c>
      <c r="W103" s="151">
        <v>0</v>
      </c>
      <c r="X103" s="151">
        <v>0</v>
      </c>
      <c r="Y103" s="133"/>
      <c r="Z103" s="133"/>
      <c r="AA103" s="133"/>
    </row>
    <row r="104" spans="1:27">
      <c r="A104" s="393" t="s">
        <v>211</v>
      </c>
      <c r="B104" s="393"/>
      <c r="C104" s="393"/>
      <c r="D104" s="172">
        <f>D103</f>
        <v>0</v>
      </c>
      <c r="E104" s="173">
        <f>E103</f>
        <v>0</v>
      </c>
      <c r="F104" s="173">
        <f>F103</f>
        <v>0</v>
      </c>
      <c r="G104" s="174" t="s">
        <v>141</v>
      </c>
      <c r="H104" s="174" t="s">
        <v>141</v>
      </c>
      <c r="I104" s="174" t="s">
        <v>141</v>
      </c>
      <c r="J104" s="174" t="s">
        <v>141</v>
      </c>
      <c r="K104" s="174" t="s">
        <v>141</v>
      </c>
      <c r="L104" s="174" t="s">
        <v>141</v>
      </c>
      <c r="M104" s="174" t="s">
        <v>141</v>
      </c>
      <c r="N104" s="172">
        <f>N103</f>
        <v>0</v>
      </c>
      <c r="O104" s="172">
        <v>0</v>
      </c>
      <c r="P104" s="172">
        <v>0</v>
      </c>
      <c r="Q104" s="172">
        <v>0</v>
      </c>
      <c r="R104" s="172">
        <f>R103</f>
        <v>0</v>
      </c>
      <c r="S104" s="172">
        <f>S103</f>
        <v>0</v>
      </c>
      <c r="T104" s="172">
        <v>0</v>
      </c>
      <c r="U104" s="172"/>
      <c r="V104" s="172">
        <v>0</v>
      </c>
      <c r="W104" s="172">
        <v>0</v>
      </c>
      <c r="X104" s="172">
        <v>0</v>
      </c>
      <c r="Y104" s="123"/>
      <c r="Z104" s="123"/>
      <c r="AA104" s="123"/>
    </row>
    <row r="105" spans="1:27">
      <c r="A105" s="135" t="s">
        <v>212</v>
      </c>
      <c r="B105" s="397" t="s">
        <v>157</v>
      </c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</row>
    <row r="106" spans="1:27">
      <c r="A106" s="136"/>
      <c r="B106" s="136"/>
      <c r="C106" s="136"/>
      <c r="D106" s="151">
        <v>0</v>
      </c>
      <c r="E106" s="171" t="s">
        <v>141</v>
      </c>
      <c r="F106" s="171" t="s">
        <v>141</v>
      </c>
      <c r="G106" s="171" t="s">
        <v>141</v>
      </c>
      <c r="H106" s="171" t="s">
        <v>141</v>
      </c>
      <c r="I106" s="171" t="s">
        <v>141</v>
      </c>
      <c r="J106" s="171" t="s">
        <v>141</v>
      </c>
      <c r="K106" s="171" t="s">
        <v>141</v>
      </c>
      <c r="L106" s="171" t="s">
        <v>141</v>
      </c>
      <c r="M106" s="171" t="s">
        <v>141</v>
      </c>
      <c r="N106" s="151">
        <v>0</v>
      </c>
      <c r="O106" s="151">
        <v>0</v>
      </c>
      <c r="P106" s="151">
        <v>0</v>
      </c>
      <c r="Q106" s="151">
        <v>0</v>
      </c>
      <c r="R106" s="151">
        <v>0</v>
      </c>
      <c r="S106" s="151">
        <v>0</v>
      </c>
      <c r="T106" s="151">
        <v>0</v>
      </c>
      <c r="U106" s="151"/>
      <c r="V106" s="151">
        <v>0</v>
      </c>
      <c r="W106" s="151">
        <v>0</v>
      </c>
      <c r="X106" s="151">
        <v>0</v>
      </c>
      <c r="Y106" s="133"/>
      <c r="Z106" s="133"/>
      <c r="AA106" s="133"/>
    </row>
    <row r="107" spans="1:27">
      <c r="A107" s="393" t="s">
        <v>213</v>
      </c>
      <c r="B107" s="393"/>
      <c r="C107" s="393"/>
      <c r="D107" s="138">
        <v>0</v>
      </c>
      <c r="E107" s="135" t="s">
        <v>141</v>
      </c>
      <c r="F107" s="135" t="s">
        <v>141</v>
      </c>
      <c r="G107" s="135" t="s">
        <v>141</v>
      </c>
      <c r="H107" s="135" t="s">
        <v>141</v>
      </c>
      <c r="I107" s="135" t="s">
        <v>141</v>
      </c>
      <c r="J107" s="135" t="s">
        <v>141</v>
      </c>
      <c r="K107" s="135" t="s">
        <v>141</v>
      </c>
      <c r="L107" s="135" t="s">
        <v>141</v>
      </c>
      <c r="M107" s="135" t="s">
        <v>141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8"/>
      <c r="V107" s="138">
        <v>0</v>
      </c>
      <c r="W107" s="138">
        <v>0</v>
      </c>
      <c r="X107" s="138">
        <v>0</v>
      </c>
      <c r="Y107" s="123"/>
      <c r="Z107" s="123"/>
      <c r="AA107" s="123"/>
    </row>
    <row r="108" spans="1:27">
      <c r="A108" s="135" t="s">
        <v>214</v>
      </c>
      <c r="B108" s="397" t="s">
        <v>160</v>
      </c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</row>
    <row r="109" spans="1:27">
      <c r="A109" s="136"/>
      <c r="B109" s="136"/>
      <c r="C109" s="136"/>
      <c r="D109" s="151">
        <v>0</v>
      </c>
      <c r="E109" s="171" t="s">
        <v>141</v>
      </c>
      <c r="F109" s="171" t="s">
        <v>141</v>
      </c>
      <c r="G109" s="171" t="s">
        <v>141</v>
      </c>
      <c r="H109" s="171" t="s">
        <v>141</v>
      </c>
      <c r="I109" s="171" t="s">
        <v>141</v>
      </c>
      <c r="J109" s="171" t="s">
        <v>141</v>
      </c>
      <c r="K109" s="171" t="s">
        <v>141</v>
      </c>
      <c r="L109" s="171" t="s">
        <v>141</v>
      </c>
      <c r="M109" s="171" t="s">
        <v>141</v>
      </c>
      <c r="N109" s="151">
        <v>0</v>
      </c>
      <c r="O109" s="151">
        <v>0</v>
      </c>
      <c r="P109" s="151">
        <v>0</v>
      </c>
      <c r="Q109" s="151">
        <v>0</v>
      </c>
      <c r="R109" s="151">
        <v>0</v>
      </c>
      <c r="S109" s="151">
        <v>0</v>
      </c>
      <c r="T109" s="151">
        <v>0</v>
      </c>
      <c r="U109" s="151"/>
      <c r="V109" s="151">
        <v>0</v>
      </c>
      <c r="W109" s="151">
        <v>0</v>
      </c>
      <c r="X109" s="151">
        <v>0</v>
      </c>
      <c r="Y109" s="133"/>
      <c r="Z109" s="133"/>
      <c r="AA109" s="133"/>
    </row>
    <row r="110" spans="1:27">
      <c r="A110" s="393" t="s">
        <v>215</v>
      </c>
      <c r="B110" s="393"/>
      <c r="C110" s="393"/>
      <c r="D110" s="138">
        <v>0</v>
      </c>
      <c r="E110" s="135" t="s">
        <v>141</v>
      </c>
      <c r="F110" s="135" t="s">
        <v>141</v>
      </c>
      <c r="G110" s="135" t="s">
        <v>141</v>
      </c>
      <c r="H110" s="135" t="s">
        <v>141</v>
      </c>
      <c r="I110" s="135" t="s">
        <v>141</v>
      </c>
      <c r="J110" s="135" t="s">
        <v>141</v>
      </c>
      <c r="K110" s="135" t="s">
        <v>141</v>
      </c>
      <c r="L110" s="135" t="s">
        <v>141</v>
      </c>
      <c r="M110" s="135" t="s">
        <v>141</v>
      </c>
      <c r="N110" s="138">
        <v>0</v>
      </c>
      <c r="O110" s="138">
        <v>0</v>
      </c>
      <c r="P110" s="138">
        <v>0</v>
      </c>
      <c r="Q110" s="138">
        <v>0</v>
      </c>
      <c r="R110" s="138">
        <v>0</v>
      </c>
      <c r="S110" s="138">
        <v>0</v>
      </c>
      <c r="T110" s="138">
        <v>0</v>
      </c>
      <c r="U110" s="138"/>
      <c r="V110" s="138">
        <v>0</v>
      </c>
      <c r="W110" s="138">
        <v>0</v>
      </c>
      <c r="X110" s="138">
        <v>0</v>
      </c>
      <c r="Y110" s="123"/>
      <c r="Z110" s="123"/>
      <c r="AA110" s="123"/>
    </row>
    <row r="111" spans="1:27">
      <c r="A111" s="135" t="s">
        <v>216</v>
      </c>
      <c r="B111" s="393" t="s">
        <v>146</v>
      </c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123"/>
      <c r="Z111" s="123"/>
      <c r="AA111" s="123"/>
    </row>
    <row r="112" spans="1:27" ht="45">
      <c r="A112" s="136"/>
      <c r="B112" s="150" t="s">
        <v>462</v>
      </c>
      <c r="C112" s="136"/>
      <c r="D112" s="151">
        <f>E112+F112</f>
        <v>119.29</v>
      </c>
      <c r="E112" s="346">
        <v>92.87</v>
      </c>
      <c r="F112" s="346">
        <v>26.42</v>
      </c>
      <c r="G112" s="346" t="s">
        <v>141</v>
      </c>
      <c r="H112" s="346" t="s">
        <v>141</v>
      </c>
      <c r="I112" s="346" t="s">
        <v>141</v>
      </c>
      <c r="J112" s="171" t="s">
        <v>141</v>
      </c>
      <c r="K112" s="171" t="s">
        <v>141</v>
      </c>
      <c r="L112" s="171" t="s">
        <v>141</v>
      </c>
      <c r="M112" s="171" t="s">
        <v>141</v>
      </c>
      <c r="N112" s="151">
        <v>119.29</v>
      </c>
      <c r="O112" s="151">
        <v>0</v>
      </c>
      <c r="P112" s="151">
        <v>0</v>
      </c>
      <c r="Q112" s="151">
        <v>0</v>
      </c>
      <c r="R112" s="151">
        <f>D112</f>
        <v>119.29</v>
      </c>
      <c r="S112" s="151">
        <v>0</v>
      </c>
      <c r="T112" s="151">
        <v>0</v>
      </c>
      <c r="U112" s="151"/>
      <c r="V112" s="151">
        <v>0</v>
      </c>
      <c r="W112" s="151">
        <v>0</v>
      </c>
      <c r="X112" s="151">
        <v>0</v>
      </c>
      <c r="Y112" s="133"/>
      <c r="Z112" s="133"/>
      <c r="AA112" s="133"/>
    </row>
    <row r="113" spans="1:29">
      <c r="A113" s="393" t="s">
        <v>217</v>
      </c>
      <c r="B113" s="393"/>
      <c r="C113" s="393"/>
      <c r="D113" s="138">
        <f>D112</f>
        <v>119.29</v>
      </c>
      <c r="E113" s="385">
        <f t="shared" ref="E113:F113" si="15">E112</f>
        <v>92.87</v>
      </c>
      <c r="F113" s="385">
        <f t="shared" si="15"/>
        <v>26.42</v>
      </c>
      <c r="G113" s="135" t="s">
        <v>141</v>
      </c>
      <c r="H113" s="135" t="s">
        <v>141</v>
      </c>
      <c r="I113" s="135" t="s">
        <v>141</v>
      </c>
      <c r="J113" s="135" t="s">
        <v>141</v>
      </c>
      <c r="K113" s="135" t="s">
        <v>141</v>
      </c>
      <c r="L113" s="135" t="s">
        <v>141</v>
      </c>
      <c r="M113" s="135" t="s">
        <v>141</v>
      </c>
      <c r="N113" s="138">
        <v>119.29</v>
      </c>
      <c r="O113" s="138">
        <v>0</v>
      </c>
      <c r="P113" s="138">
        <v>0</v>
      </c>
      <c r="Q113" s="138">
        <v>0</v>
      </c>
      <c r="R113" s="138">
        <f>R112</f>
        <v>119.29</v>
      </c>
      <c r="S113" s="138">
        <v>0</v>
      </c>
      <c r="T113" s="138">
        <v>0</v>
      </c>
      <c r="U113" s="138"/>
      <c r="V113" s="138">
        <v>0</v>
      </c>
      <c r="W113" s="138">
        <v>0</v>
      </c>
      <c r="X113" s="138">
        <v>0</v>
      </c>
      <c r="Y113" s="123"/>
      <c r="Z113" s="123"/>
      <c r="AA113" s="123"/>
    </row>
    <row r="114" spans="1:29">
      <c r="A114" s="394" t="s">
        <v>218</v>
      </c>
      <c r="B114" s="394"/>
      <c r="C114" s="394"/>
      <c r="D114" s="144">
        <f>D101+D104+D107+D110+D113</f>
        <v>119.29</v>
      </c>
      <c r="E114" s="146" t="s">
        <v>139</v>
      </c>
      <c r="F114" s="146" t="s">
        <v>139</v>
      </c>
      <c r="G114" s="146" t="s">
        <v>139</v>
      </c>
      <c r="H114" s="146" t="s">
        <v>139</v>
      </c>
      <c r="I114" s="146" t="s">
        <v>139</v>
      </c>
      <c r="J114" s="146" t="s">
        <v>139</v>
      </c>
      <c r="K114" s="146" t="s">
        <v>139</v>
      </c>
      <c r="L114" s="146" t="s">
        <v>139</v>
      </c>
      <c r="M114" s="146" t="s">
        <v>139</v>
      </c>
      <c r="N114" s="144">
        <v>119.29</v>
      </c>
      <c r="O114" s="144">
        <f t="shared" ref="N114:T114" si="16">O101+O104+O107+O110+O113</f>
        <v>0</v>
      </c>
      <c r="P114" s="144">
        <f t="shared" si="16"/>
        <v>0</v>
      </c>
      <c r="Q114" s="144">
        <f t="shared" si="16"/>
        <v>0</v>
      </c>
      <c r="R114" s="144">
        <f t="shared" si="16"/>
        <v>119.29</v>
      </c>
      <c r="S114" s="144">
        <f t="shared" si="16"/>
        <v>0</v>
      </c>
      <c r="T114" s="144">
        <f t="shared" si="16"/>
        <v>0</v>
      </c>
      <c r="U114" s="146"/>
      <c r="V114" s="144">
        <f>V101+V104+V107+V110+V113</f>
        <v>0</v>
      </c>
      <c r="W114" s="144">
        <f>W101+W104+W107+W110+W113</f>
        <v>0</v>
      </c>
      <c r="X114" s="144">
        <f>X101+X104+X107+X110+X113</f>
        <v>0</v>
      </c>
      <c r="Y114" s="123"/>
      <c r="Z114" s="123"/>
      <c r="AA114" s="123"/>
    </row>
    <row r="115" spans="1:29">
      <c r="A115" s="395" t="s">
        <v>219</v>
      </c>
      <c r="B115" s="395"/>
      <c r="C115" s="395"/>
      <c r="D115" s="147">
        <f>D93</f>
        <v>0</v>
      </c>
      <c r="E115" s="175" t="s">
        <v>139</v>
      </c>
      <c r="F115" s="175" t="s">
        <v>139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47">
        <f t="shared" ref="N115:T115" si="17">N93</f>
        <v>0</v>
      </c>
      <c r="O115" s="147">
        <f t="shared" si="17"/>
        <v>0</v>
      </c>
      <c r="P115" s="147">
        <f t="shared" si="17"/>
        <v>0</v>
      </c>
      <c r="Q115" s="147">
        <f t="shared" si="17"/>
        <v>0</v>
      </c>
      <c r="R115" s="147">
        <f t="shared" si="17"/>
        <v>0</v>
      </c>
      <c r="S115" s="147">
        <f t="shared" si="17"/>
        <v>0</v>
      </c>
      <c r="T115" s="147">
        <f t="shared" si="17"/>
        <v>0</v>
      </c>
      <c r="U115" s="124"/>
      <c r="V115" s="147">
        <f>V93</f>
        <v>0</v>
      </c>
      <c r="W115" s="147">
        <f>W93</f>
        <v>0</v>
      </c>
      <c r="X115" s="147">
        <f>X93</f>
        <v>0</v>
      </c>
      <c r="Y115" s="133"/>
      <c r="Z115" s="133"/>
      <c r="AA115" s="133"/>
    </row>
    <row r="116" spans="1:29">
      <c r="A116" s="396" t="s">
        <v>220</v>
      </c>
      <c r="B116" s="396"/>
      <c r="C116" s="396"/>
      <c r="D116" s="177">
        <f>D97+D113</f>
        <v>672.11999999999989</v>
      </c>
      <c r="E116" s="177">
        <f>E97+E113</f>
        <v>316.92</v>
      </c>
      <c r="F116" s="177">
        <f>F97+F113</f>
        <v>355.2</v>
      </c>
      <c r="G116" s="177">
        <v>0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f>N97+N114</f>
        <v>672.11999999999989</v>
      </c>
      <c r="O116" s="177">
        <v>0</v>
      </c>
      <c r="P116" s="177">
        <v>0</v>
      </c>
      <c r="Q116" s="177">
        <f>Q97</f>
        <v>48.2</v>
      </c>
      <c r="R116" s="177">
        <f>R97+R113</f>
        <v>623.91999999999996</v>
      </c>
      <c r="S116" s="177">
        <v>0</v>
      </c>
      <c r="T116" s="178"/>
      <c r="U116" s="179"/>
      <c r="V116" s="177"/>
      <c r="W116" s="177"/>
      <c r="X116" s="177"/>
      <c r="Y116" s="133"/>
      <c r="Z116" s="133"/>
      <c r="AA116" s="133"/>
    </row>
    <row r="117" spans="1:29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33"/>
      <c r="Z117" s="133"/>
      <c r="AA117" s="133"/>
    </row>
    <row r="118" spans="1:29">
      <c r="A118" s="127"/>
      <c r="B118" s="181"/>
      <c r="C118" s="182"/>
      <c r="D118" s="183"/>
      <c r="E118" s="183"/>
      <c r="F118" s="183"/>
      <c r="G118" s="183"/>
      <c r="H118" s="183"/>
      <c r="I118" s="183"/>
      <c r="J118" s="183"/>
      <c r="K118" s="183"/>
      <c r="L118" s="183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33"/>
      <c r="Z118" s="133"/>
      <c r="AA118" s="133"/>
    </row>
    <row r="119" spans="1:29">
      <c r="A119" s="127"/>
      <c r="B119" s="184" t="s">
        <v>221</v>
      </c>
      <c r="C119" s="184"/>
      <c r="D119" s="184"/>
      <c r="E119" s="184"/>
      <c r="F119" s="185"/>
      <c r="G119" s="184"/>
      <c r="H119" s="184"/>
      <c r="I119" s="185"/>
      <c r="J119" s="184" t="s">
        <v>222</v>
      </c>
      <c r="K119" s="184"/>
      <c r="L119" s="183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33"/>
      <c r="Z119" s="133"/>
      <c r="AA119" s="133"/>
    </row>
    <row r="120" spans="1:29" ht="18.75" customHeight="1">
      <c r="A120" s="127"/>
      <c r="B120" s="391" t="s">
        <v>223</v>
      </c>
      <c r="C120" s="391"/>
      <c r="D120" s="391"/>
      <c r="E120" s="391"/>
      <c r="F120" s="392" t="s">
        <v>224</v>
      </c>
      <c r="G120" s="392"/>
      <c r="H120" s="392"/>
      <c r="I120" s="183"/>
      <c r="J120" s="185" t="s">
        <v>225</v>
      </c>
      <c r="K120" s="185"/>
      <c r="L120" s="183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33"/>
      <c r="Z120" s="133"/>
      <c r="AA120" s="133"/>
    </row>
    <row r="121" spans="1:29">
      <c r="A121" s="127"/>
      <c r="B121" s="391"/>
      <c r="C121" s="391"/>
      <c r="D121" s="391"/>
      <c r="E121" s="391"/>
      <c r="F121" s="183"/>
      <c r="G121" s="183"/>
      <c r="H121" s="183"/>
      <c r="I121" s="183"/>
      <c r="J121" s="183"/>
      <c r="K121" s="183"/>
      <c r="L121" s="183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95"/>
      <c r="Z121" s="95"/>
      <c r="AA121" s="95"/>
      <c r="AB121" s="95"/>
      <c r="AC121" s="95"/>
    </row>
    <row r="122" spans="1:29" s="187" customFormat="1">
      <c r="A122" s="127"/>
      <c r="B122" s="186"/>
      <c r="C122" s="186"/>
      <c r="D122" s="186"/>
      <c r="E122" s="186"/>
      <c r="F122" s="183"/>
      <c r="G122" s="183"/>
      <c r="H122" s="183"/>
      <c r="I122" s="183"/>
      <c r="J122" s="183"/>
      <c r="K122" s="183"/>
      <c r="L122" s="183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</row>
    <row r="123" spans="1:29">
      <c r="A123" s="127"/>
      <c r="B123" s="184" t="s">
        <v>2</v>
      </c>
      <c r="C123" s="184"/>
      <c r="D123" s="184"/>
      <c r="E123" s="184"/>
      <c r="F123" s="185"/>
      <c r="G123" s="184"/>
      <c r="H123" s="184"/>
      <c r="I123" s="185"/>
      <c r="J123" s="184" t="s">
        <v>3</v>
      </c>
      <c r="K123" s="184"/>
      <c r="L123" s="183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</row>
    <row r="124" spans="1:29" ht="18.75" customHeight="1">
      <c r="A124" s="127"/>
      <c r="B124" s="391" t="s">
        <v>226</v>
      </c>
      <c r="C124" s="391"/>
      <c r="D124" s="391"/>
      <c r="E124" s="391"/>
      <c r="F124" s="392" t="s">
        <v>224</v>
      </c>
      <c r="G124" s="392"/>
      <c r="H124" s="392"/>
      <c r="I124" s="183"/>
      <c r="J124" s="185" t="s">
        <v>225</v>
      </c>
      <c r="K124" s="185"/>
      <c r="L124" s="183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9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9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</row>
    <row r="127" spans="1:29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</row>
  </sheetData>
  <mergeCells count="116">
    <mergeCell ref="A5:C5"/>
    <mergeCell ref="S6:T6"/>
    <mergeCell ref="U6:W6"/>
    <mergeCell ref="S7:X7"/>
    <mergeCell ref="A10:X10"/>
    <mergeCell ref="A11:X11"/>
    <mergeCell ref="A1:B1"/>
    <mergeCell ref="S1:V1"/>
    <mergeCell ref="A2:C2"/>
    <mergeCell ref="S2:X2"/>
    <mergeCell ref="A3:C3"/>
    <mergeCell ref="S3:W3"/>
    <mergeCell ref="P15:P17"/>
    <mergeCell ref="A12:X12"/>
    <mergeCell ref="A14:A17"/>
    <mergeCell ref="B14:B17"/>
    <mergeCell ref="C14:C17"/>
    <mergeCell ref="D14:J14"/>
    <mergeCell ref="K14:K17"/>
    <mergeCell ref="L14:L17"/>
    <mergeCell ref="M14:M17"/>
    <mergeCell ref="N14:O14"/>
    <mergeCell ref="P14:S14"/>
    <mergeCell ref="Z17:Z20"/>
    <mergeCell ref="AA17:AA20"/>
    <mergeCell ref="AB17:AB20"/>
    <mergeCell ref="AC17:AC20"/>
    <mergeCell ref="AD17:AD20"/>
    <mergeCell ref="B19:X19"/>
    <mergeCell ref="B20:X20"/>
    <mergeCell ref="Q15:Q17"/>
    <mergeCell ref="R15:R17"/>
    <mergeCell ref="S15:S17"/>
    <mergeCell ref="E16:E17"/>
    <mergeCell ref="F16:F17"/>
    <mergeCell ref="G16:G17"/>
    <mergeCell ref="H16:H17"/>
    <mergeCell ref="I16:J16"/>
    <mergeCell ref="T14:T17"/>
    <mergeCell ref="U14:U17"/>
    <mergeCell ref="V14:V17"/>
    <mergeCell ref="W14:W17"/>
    <mergeCell ref="X14:X17"/>
    <mergeCell ref="D15:D17"/>
    <mergeCell ref="E15:J15"/>
    <mergeCell ref="N15:N17"/>
    <mergeCell ref="O15:O17"/>
    <mergeCell ref="A30:C30"/>
    <mergeCell ref="B31:X31"/>
    <mergeCell ref="B32:X32"/>
    <mergeCell ref="A34:C34"/>
    <mergeCell ref="B35:X35"/>
    <mergeCell ref="A37:C37"/>
    <mergeCell ref="B21:X21"/>
    <mergeCell ref="A23:C23"/>
    <mergeCell ref="B24:X24"/>
    <mergeCell ref="A26:C26"/>
    <mergeCell ref="B27:X27"/>
    <mergeCell ref="A29:C29"/>
    <mergeCell ref="A47:C47"/>
    <mergeCell ref="A48:C48"/>
    <mergeCell ref="B49:X49"/>
    <mergeCell ref="B50:X50"/>
    <mergeCell ref="B51:X51"/>
    <mergeCell ref="A54:C54"/>
    <mergeCell ref="B38:X38"/>
    <mergeCell ref="A40:C40"/>
    <mergeCell ref="B41:X41"/>
    <mergeCell ref="A43:C43"/>
    <mergeCell ref="B44:X44"/>
    <mergeCell ref="A46:C46"/>
    <mergeCell ref="B63:X63"/>
    <mergeCell ref="A68:C68"/>
    <mergeCell ref="B69:X69"/>
    <mergeCell ref="A71:C71"/>
    <mergeCell ref="B72:X72"/>
    <mergeCell ref="A74:C74"/>
    <mergeCell ref="B55:X55"/>
    <mergeCell ref="A57:C57"/>
    <mergeCell ref="B58:X58"/>
    <mergeCell ref="A60:C60"/>
    <mergeCell ref="A61:C61"/>
    <mergeCell ref="B62:X62"/>
    <mergeCell ref="B83:X83"/>
    <mergeCell ref="B84:X84"/>
    <mergeCell ref="B85:X85"/>
    <mergeCell ref="A90:C90"/>
    <mergeCell ref="B91:X91"/>
    <mergeCell ref="A93:C93"/>
    <mergeCell ref="B75:X75"/>
    <mergeCell ref="A77:C77"/>
    <mergeCell ref="B78:X78"/>
    <mergeCell ref="A80:C80"/>
    <mergeCell ref="A81:C81"/>
    <mergeCell ref="A82:C82"/>
    <mergeCell ref="B102:X102"/>
    <mergeCell ref="A104:C104"/>
    <mergeCell ref="B105:X105"/>
    <mergeCell ref="A107:C107"/>
    <mergeCell ref="B108:X108"/>
    <mergeCell ref="A110:C110"/>
    <mergeCell ref="B94:X94"/>
    <mergeCell ref="A96:C96"/>
    <mergeCell ref="A97:C97"/>
    <mergeCell ref="B98:X98"/>
    <mergeCell ref="B99:X99"/>
    <mergeCell ref="A101:C101"/>
    <mergeCell ref="B124:E124"/>
    <mergeCell ref="F124:H124"/>
    <mergeCell ref="B111:X111"/>
    <mergeCell ref="A113:C113"/>
    <mergeCell ref="A114:C114"/>
    <mergeCell ref="A115:C115"/>
    <mergeCell ref="A116:C116"/>
    <mergeCell ref="B120:E121"/>
    <mergeCell ref="F120:H120"/>
  </mergeCells>
  <pageMargins left="0.23622047244094491" right="0.23622047244094491" top="0.74803149606299213" bottom="0.74803149606299213" header="0.31496062992125984" footer="0.31496062992125984"/>
  <pageSetup paperSize="9" scale="46" fitToHeight="9999" orientation="landscape" r:id="rId1"/>
  <rowBreaks count="1" manualBreakCount="1">
    <brk id="82" max="23" man="1"/>
  </rowBreaks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workbookViewId="0">
      <selection activeCell="F15" sqref="F15"/>
    </sheetView>
  </sheetViews>
  <sheetFormatPr defaultColWidth="9.7109375" defaultRowHeight="12.75"/>
  <cols>
    <col min="1" max="1" width="8" style="246" customWidth="1"/>
    <col min="2" max="2" width="30.7109375" style="189" customWidth="1"/>
    <col min="3" max="3" width="11.140625" style="191" customWidth="1"/>
    <col min="4" max="4" width="12.5703125" style="191" customWidth="1"/>
    <col min="5" max="5" width="12.7109375" style="191" customWidth="1"/>
    <col min="6" max="6" width="13.28515625" style="191" customWidth="1"/>
    <col min="7" max="7" width="12.5703125" style="191" customWidth="1"/>
    <col min="8" max="8" width="12.28515625" style="191" customWidth="1"/>
    <col min="9" max="9" width="12.85546875" style="191" customWidth="1"/>
    <col min="10" max="10" width="13.28515625" style="191" customWidth="1"/>
    <col min="11" max="11" width="14.85546875" style="191" customWidth="1"/>
    <col min="12" max="12" width="12.85546875" style="191" customWidth="1"/>
    <col min="13" max="13" width="9.28515625" style="191" customWidth="1"/>
    <col min="14" max="14" width="5" style="191" customWidth="1"/>
    <col min="15" max="15" width="8" style="191" customWidth="1"/>
    <col min="16" max="16" width="7.42578125" style="191" customWidth="1"/>
    <col min="17" max="17" width="10.85546875" style="191" customWidth="1"/>
    <col min="18" max="18" width="0.140625" style="190" customWidth="1"/>
    <col min="19" max="22" width="9.7109375" style="190"/>
    <col min="23" max="256" width="9.7109375" style="191"/>
    <col min="257" max="257" width="8" style="191" customWidth="1"/>
    <col min="258" max="258" width="30.7109375" style="191" customWidth="1"/>
    <col min="259" max="259" width="14.85546875" style="191" customWidth="1"/>
    <col min="260" max="260" width="12.5703125" style="191" customWidth="1"/>
    <col min="261" max="261" width="12.7109375" style="191" customWidth="1"/>
    <col min="262" max="262" width="13.28515625" style="191" customWidth="1"/>
    <col min="263" max="263" width="12.5703125" style="191" customWidth="1"/>
    <col min="264" max="264" width="12.28515625" style="191" customWidth="1"/>
    <col min="265" max="265" width="12.85546875" style="191" customWidth="1"/>
    <col min="266" max="266" width="13.28515625" style="191" customWidth="1"/>
    <col min="267" max="267" width="14.85546875" style="191" customWidth="1"/>
    <col min="268" max="268" width="12.85546875" style="191" customWidth="1"/>
    <col min="269" max="269" width="9.28515625" style="191" customWidth="1"/>
    <col min="270" max="270" width="5" style="191" customWidth="1"/>
    <col min="271" max="271" width="8" style="191" customWidth="1"/>
    <col min="272" max="272" width="7.42578125" style="191" customWidth="1"/>
    <col min="273" max="273" width="10.85546875" style="191" customWidth="1"/>
    <col min="274" max="274" width="0.140625" style="191" customWidth="1"/>
    <col min="275" max="512" width="9.7109375" style="191"/>
    <col min="513" max="513" width="8" style="191" customWidth="1"/>
    <col min="514" max="514" width="30.7109375" style="191" customWidth="1"/>
    <col min="515" max="515" width="14.85546875" style="191" customWidth="1"/>
    <col min="516" max="516" width="12.5703125" style="191" customWidth="1"/>
    <col min="517" max="517" width="12.7109375" style="191" customWidth="1"/>
    <col min="518" max="518" width="13.28515625" style="191" customWidth="1"/>
    <col min="519" max="519" width="12.5703125" style="191" customWidth="1"/>
    <col min="520" max="520" width="12.28515625" style="191" customWidth="1"/>
    <col min="521" max="521" width="12.85546875" style="191" customWidth="1"/>
    <col min="522" max="522" width="13.28515625" style="191" customWidth="1"/>
    <col min="523" max="523" width="14.85546875" style="191" customWidth="1"/>
    <col min="524" max="524" width="12.85546875" style="191" customWidth="1"/>
    <col min="525" max="525" width="9.28515625" style="191" customWidth="1"/>
    <col min="526" max="526" width="5" style="191" customWidth="1"/>
    <col min="527" max="527" width="8" style="191" customWidth="1"/>
    <col min="528" max="528" width="7.42578125" style="191" customWidth="1"/>
    <col min="529" max="529" width="10.85546875" style="191" customWidth="1"/>
    <col min="530" max="530" width="0.140625" style="191" customWidth="1"/>
    <col min="531" max="768" width="9.7109375" style="191"/>
    <col min="769" max="769" width="8" style="191" customWidth="1"/>
    <col min="770" max="770" width="30.7109375" style="191" customWidth="1"/>
    <col min="771" max="771" width="14.85546875" style="191" customWidth="1"/>
    <col min="772" max="772" width="12.5703125" style="191" customWidth="1"/>
    <col min="773" max="773" width="12.7109375" style="191" customWidth="1"/>
    <col min="774" max="774" width="13.28515625" style="191" customWidth="1"/>
    <col min="775" max="775" width="12.5703125" style="191" customWidth="1"/>
    <col min="776" max="776" width="12.28515625" style="191" customWidth="1"/>
    <col min="777" max="777" width="12.85546875" style="191" customWidth="1"/>
    <col min="778" max="778" width="13.28515625" style="191" customWidth="1"/>
    <col min="779" max="779" width="14.85546875" style="191" customWidth="1"/>
    <col min="780" max="780" width="12.85546875" style="191" customWidth="1"/>
    <col min="781" max="781" width="9.28515625" style="191" customWidth="1"/>
    <col min="782" max="782" width="5" style="191" customWidth="1"/>
    <col min="783" max="783" width="8" style="191" customWidth="1"/>
    <col min="784" max="784" width="7.42578125" style="191" customWidth="1"/>
    <col min="785" max="785" width="10.85546875" style="191" customWidth="1"/>
    <col min="786" max="786" width="0.140625" style="191" customWidth="1"/>
    <col min="787" max="1024" width="9.7109375" style="191"/>
    <col min="1025" max="1025" width="8" style="191" customWidth="1"/>
    <col min="1026" max="1026" width="30.7109375" style="191" customWidth="1"/>
    <col min="1027" max="1027" width="14.85546875" style="191" customWidth="1"/>
    <col min="1028" max="1028" width="12.5703125" style="191" customWidth="1"/>
    <col min="1029" max="1029" width="12.7109375" style="191" customWidth="1"/>
    <col min="1030" max="1030" width="13.28515625" style="191" customWidth="1"/>
    <col min="1031" max="1031" width="12.5703125" style="191" customWidth="1"/>
    <col min="1032" max="1032" width="12.28515625" style="191" customWidth="1"/>
    <col min="1033" max="1033" width="12.85546875" style="191" customWidth="1"/>
    <col min="1034" max="1034" width="13.28515625" style="191" customWidth="1"/>
    <col min="1035" max="1035" width="14.85546875" style="191" customWidth="1"/>
    <col min="1036" max="1036" width="12.85546875" style="191" customWidth="1"/>
    <col min="1037" max="1037" width="9.28515625" style="191" customWidth="1"/>
    <col min="1038" max="1038" width="5" style="191" customWidth="1"/>
    <col min="1039" max="1039" width="8" style="191" customWidth="1"/>
    <col min="1040" max="1040" width="7.42578125" style="191" customWidth="1"/>
    <col min="1041" max="1041" width="10.85546875" style="191" customWidth="1"/>
    <col min="1042" max="1042" width="0.140625" style="191" customWidth="1"/>
    <col min="1043" max="1280" width="9.7109375" style="191"/>
    <col min="1281" max="1281" width="8" style="191" customWidth="1"/>
    <col min="1282" max="1282" width="30.7109375" style="191" customWidth="1"/>
    <col min="1283" max="1283" width="14.85546875" style="191" customWidth="1"/>
    <col min="1284" max="1284" width="12.5703125" style="191" customWidth="1"/>
    <col min="1285" max="1285" width="12.7109375" style="191" customWidth="1"/>
    <col min="1286" max="1286" width="13.28515625" style="191" customWidth="1"/>
    <col min="1287" max="1287" width="12.5703125" style="191" customWidth="1"/>
    <col min="1288" max="1288" width="12.28515625" style="191" customWidth="1"/>
    <col min="1289" max="1289" width="12.85546875" style="191" customWidth="1"/>
    <col min="1290" max="1290" width="13.28515625" style="191" customWidth="1"/>
    <col min="1291" max="1291" width="14.85546875" style="191" customWidth="1"/>
    <col min="1292" max="1292" width="12.85546875" style="191" customWidth="1"/>
    <col min="1293" max="1293" width="9.28515625" style="191" customWidth="1"/>
    <col min="1294" max="1294" width="5" style="191" customWidth="1"/>
    <col min="1295" max="1295" width="8" style="191" customWidth="1"/>
    <col min="1296" max="1296" width="7.42578125" style="191" customWidth="1"/>
    <col min="1297" max="1297" width="10.85546875" style="191" customWidth="1"/>
    <col min="1298" max="1298" width="0.140625" style="191" customWidth="1"/>
    <col min="1299" max="1536" width="9.7109375" style="191"/>
    <col min="1537" max="1537" width="8" style="191" customWidth="1"/>
    <col min="1538" max="1538" width="30.7109375" style="191" customWidth="1"/>
    <col min="1539" max="1539" width="14.85546875" style="191" customWidth="1"/>
    <col min="1540" max="1540" width="12.5703125" style="191" customWidth="1"/>
    <col min="1541" max="1541" width="12.7109375" style="191" customWidth="1"/>
    <col min="1542" max="1542" width="13.28515625" style="191" customWidth="1"/>
    <col min="1543" max="1543" width="12.5703125" style="191" customWidth="1"/>
    <col min="1544" max="1544" width="12.28515625" style="191" customWidth="1"/>
    <col min="1545" max="1545" width="12.85546875" style="191" customWidth="1"/>
    <col min="1546" max="1546" width="13.28515625" style="191" customWidth="1"/>
    <col min="1547" max="1547" width="14.85546875" style="191" customWidth="1"/>
    <col min="1548" max="1548" width="12.85546875" style="191" customWidth="1"/>
    <col min="1549" max="1549" width="9.28515625" style="191" customWidth="1"/>
    <col min="1550" max="1550" width="5" style="191" customWidth="1"/>
    <col min="1551" max="1551" width="8" style="191" customWidth="1"/>
    <col min="1552" max="1552" width="7.42578125" style="191" customWidth="1"/>
    <col min="1553" max="1553" width="10.85546875" style="191" customWidth="1"/>
    <col min="1554" max="1554" width="0.140625" style="191" customWidth="1"/>
    <col min="1555" max="1792" width="9.7109375" style="191"/>
    <col min="1793" max="1793" width="8" style="191" customWidth="1"/>
    <col min="1794" max="1794" width="30.7109375" style="191" customWidth="1"/>
    <col min="1795" max="1795" width="14.85546875" style="191" customWidth="1"/>
    <col min="1796" max="1796" width="12.5703125" style="191" customWidth="1"/>
    <col min="1797" max="1797" width="12.7109375" style="191" customWidth="1"/>
    <col min="1798" max="1798" width="13.28515625" style="191" customWidth="1"/>
    <col min="1799" max="1799" width="12.5703125" style="191" customWidth="1"/>
    <col min="1800" max="1800" width="12.28515625" style="191" customWidth="1"/>
    <col min="1801" max="1801" width="12.85546875" style="191" customWidth="1"/>
    <col min="1802" max="1802" width="13.28515625" style="191" customWidth="1"/>
    <col min="1803" max="1803" width="14.85546875" style="191" customWidth="1"/>
    <col min="1804" max="1804" width="12.85546875" style="191" customWidth="1"/>
    <col min="1805" max="1805" width="9.28515625" style="191" customWidth="1"/>
    <col min="1806" max="1806" width="5" style="191" customWidth="1"/>
    <col min="1807" max="1807" width="8" style="191" customWidth="1"/>
    <col min="1808" max="1808" width="7.42578125" style="191" customWidth="1"/>
    <col min="1809" max="1809" width="10.85546875" style="191" customWidth="1"/>
    <col min="1810" max="1810" width="0.140625" style="191" customWidth="1"/>
    <col min="1811" max="2048" width="9.7109375" style="191"/>
    <col min="2049" max="2049" width="8" style="191" customWidth="1"/>
    <col min="2050" max="2050" width="30.7109375" style="191" customWidth="1"/>
    <col min="2051" max="2051" width="14.85546875" style="191" customWidth="1"/>
    <col min="2052" max="2052" width="12.5703125" style="191" customWidth="1"/>
    <col min="2053" max="2053" width="12.7109375" style="191" customWidth="1"/>
    <col min="2054" max="2054" width="13.28515625" style="191" customWidth="1"/>
    <col min="2055" max="2055" width="12.5703125" style="191" customWidth="1"/>
    <col min="2056" max="2056" width="12.28515625" style="191" customWidth="1"/>
    <col min="2057" max="2057" width="12.85546875" style="191" customWidth="1"/>
    <col min="2058" max="2058" width="13.28515625" style="191" customWidth="1"/>
    <col min="2059" max="2059" width="14.85546875" style="191" customWidth="1"/>
    <col min="2060" max="2060" width="12.85546875" style="191" customWidth="1"/>
    <col min="2061" max="2061" width="9.28515625" style="191" customWidth="1"/>
    <col min="2062" max="2062" width="5" style="191" customWidth="1"/>
    <col min="2063" max="2063" width="8" style="191" customWidth="1"/>
    <col min="2064" max="2064" width="7.42578125" style="191" customWidth="1"/>
    <col min="2065" max="2065" width="10.85546875" style="191" customWidth="1"/>
    <col min="2066" max="2066" width="0.140625" style="191" customWidth="1"/>
    <col min="2067" max="2304" width="9.7109375" style="191"/>
    <col min="2305" max="2305" width="8" style="191" customWidth="1"/>
    <col min="2306" max="2306" width="30.7109375" style="191" customWidth="1"/>
    <col min="2307" max="2307" width="14.85546875" style="191" customWidth="1"/>
    <col min="2308" max="2308" width="12.5703125" style="191" customWidth="1"/>
    <col min="2309" max="2309" width="12.7109375" style="191" customWidth="1"/>
    <col min="2310" max="2310" width="13.28515625" style="191" customWidth="1"/>
    <col min="2311" max="2311" width="12.5703125" style="191" customWidth="1"/>
    <col min="2312" max="2312" width="12.28515625" style="191" customWidth="1"/>
    <col min="2313" max="2313" width="12.85546875" style="191" customWidth="1"/>
    <col min="2314" max="2314" width="13.28515625" style="191" customWidth="1"/>
    <col min="2315" max="2315" width="14.85546875" style="191" customWidth="1"/>
    <col min="2316" max="2316" width="12.85546875" style="191" customWidth="1"/>
    <col min="2317" max="2317" width="9.28515625" style="191" customWidth="1"/>
    <col min="2318" max="2318" width="5" style="191" customWidth="1"/>
    <col min="2319" max="2319" width="8" style="191" customWidth="1"/>
    <col min="2320" max="2320" width="7.42578125" style="191" customWidth="1"/>
    <col min="2321" max="2321" width="10.85546875" style="191" customWidth="1"/>
    <col min="2322" max="2322" width="0.140625" style="191" customWidth="1"/>
    <col min="2323" max="2560" width="9.7109375" style="191"/>
    <col min="2561" max="2561" width="8" style="191" customWidth="1"/>
    <col min="2562" max="2562" width="30.7109375" style="191" customWidth="1"/>
    <col min="2563" max="2563" width="14.85546875" style="191" customWidth="1"/>
    <col min="2564" max="2564" width="12.5703125" style="191" customWidth="1"/>
    <col min="2565" max="2565" width="12.7109375" style="191" customWidth="1"/>
    <col min="2566" max="2566" width="13.28515625" style="191" customWidth="1"/>
    <col min="2567" max="2567" width="12.5703125" style="191" customWidth="1"/>
    <col min="2568" max="2568" width="12.28515625" style="191" customWidth="1"/>
    <col min="2569" max="2569" width="12.85546875" style="191" customWidth="1"/>
    <col min="2570" max="2570" width="13.28515625" style="191" customWidth="1"/>
    <col min="2571" max="2571" width="14.85546875" style="191" customWidth="1"/>
    <col min="2572" max="2572" width="12.85546875" style="191" customWidth="1"/>
    <col min="2573" max="2573" width="9.28515625" style="191" customWidth="1"/>
    <col min="2574" max="2574" width="5" style="191" customWidth="1"/>
    <col min="2575" max="2575" width="8" style="191" customWidth="1"/>
    <col min="2576" max="2576" width="7.42578125" style="191" customWidth="1"/>
    <col min="2577" max="2577" width="10.85546875" style="191" customWidth="1"/>
    <col min="2578" max="2578" width="0.140625" style="191" customWidth="1"/>
    <col min="2579" max="2816" width="9.7109375" style="191"/>
    <col min="2817" max="2817" width="8" style="191" customWidth="1"/>
    <col min="2818" max="2818" width="30.7109375" style="191" customWidth="1"/>
    <col min="2819" max="2819" width="14.85546875" style="191" customWidth="1"/>
    <col min="2820" max="2820" width="12.5703125" style="191" customWidth="1"/>
    <col min="2821" max="2821" width="12.7109375" style="191" customWidth="1"/>
    <col min="2822" max="2822" width="13.28515625" style="191" customWidth="1"/>
    <col min="2823" max="2823" width="12.5703125" style="191" customWidth="1"/>
    <col min="2824" max="2824" width="12.28515625" style="191" customWidth="1"/>
    <col min="2825" max="2825" width="12.85546875" style="191" customWidth="1"/>
    <col min="2826" max="2826" width="13.28515625" style="191" customWidth="1"/>
    <col min="2827" max="2827" width="14.85546875" style="191" customWidth="1"/>
    <col min="2828" max="2828" width="12.85546875" style="191" customWidth="1"/>
    <col min="2829" max="2829" width="9.28515625" style="191" customWidth="1"/>
    <col min="2830" max="2830" width="5" style="191" customWidth="1"/>
    <col min="2831" max="2831" width="8" style="191" customWidth="1"/>
    <col min="2832" max="2832" width="7.42578125" style="191" customWidth="1"/>
    <col min="2833" max="2833" width="10.85546875" style="191" customWidth="1"/>
    <col min="2834" max="2834" width="0.140625" style="191" customWidth="1"/>
    <col min="2835" max="3072" width="9.7109375" style="191"/>
    <col min="3073" max="3073" width="8" style="191" customWidth="1"/>
    <col min="3074" max="3074" width="30.7109375" style="191" customWidth="1"/>
    <col min="3075" max="3075" width="14.85546875" style="191" customWidth="1"/>
    <col min="3076" max="3076" width="12.5703125" style="191" customWidth="1"/>
    <col min="3077" max="3077" width="12.7109375" style="191" customWidth="1"/>
    <col min="3078" max="3078" width="13.28515625" style="191" customWidth="1"/>
    <col min="3079" max="3079" width="12.5703125" style="191" customWidth="1"/>
    <col min="3080" max="3080" width="12.28515625" style="191" customWidth="1"/>
    <col min="3081" max="3081" width="12.85546875" style="191" customWidth="1"/>
    <col min="3082" max="3082" width="13.28515625" style="191" customWidth="1"/>
    <col min="3083" max="3083" width="14.85546875" style="191" customWidth="1"/>
    <col min="3084" max="3084" width="12.85546875" style="191" customWidth="1"/>
    <col min="3085" max="3085" width="9.28515625" style="191" customWidth="1"/>
    <col min="3086" max="3086" width="5" style="191" customWidth="1"/>
    <col min="3087" max="3087" width="8" style="191" customWidth="1"/>
    <col min="3088" max="3088" width="7.42578125" style="191" customWidth="1"/>
    <col min="3089" max="3089" width="10.85546875" style="191" customWidth="1"/>
    <col min="3090" max="3090" width="0.140625" style="191" customWidth="1"/>
    <col min="3091" max="3328" width="9.7109375" style="191"/>
    <col min="3329" max="3329" width="8" style="191" customWidth="1"/>
    <col min="3330" max="3330" width="30.7109375" style="191" customWidth="1"/>
    <col min="3331" max="3331" width="14.85546875" style="191" customWidth="1"/>
    <col min="3332" max="3332" width="12.5703125" style="191" customWidth="1"/>
    <col min="3333" max="3333" width="12.7109375" style="191" customWidth="1"/>
    <col min="3334" max="3334" width="13.28515625" style="191" customWidth="1"/>
    <col min="3335" max="3335" width="12.5703125" style="191" customWidth="1"/>
    <col min="3336" max="3336" width="12.28515625" style="191" customWidth="1"/>
    <col min="3337" max="3337" width="12.85546875" style="191" customWidth="1"/>
    <col min="3338" max="3338" width="13.28515625" style="191" customWidth="1"/>
    <col min="3339" max="3339" width="14.85546875" style="191" customWidth="1"/>
    <col min="3340" max="3340" width="12.85546875" style="191" customWidth="1"/>
    <col min="3341" max="3341" width="9.28515625" style="191" customWidth="1"/>
    <col min="3342" max="3342" width="5" style="191" customWidth="1"/>
    <col min="3343" max="3343" width="8" style="191" customWidth="1"/>
    <col min="3344" max="3344" width="7.42578125" style="191" customWidth="1"/>
    <col min="3345" max="3345" width="10.85546875" style="191" customWidth="1"/>
    <col min="3346" max="3346" width="0.140625" style="191" customWidth="1"/>
    <col min="3347" max="3584" width="9.7109375" style="191"/>
    <col min="3585" max="3585" width="8" style="191" customWidth="1"/>
    <col min="3586" max="3586" width="30.7109375" style="191" customWidth="1"/>
    <col min="3587" max="3587" width="14.85546875" style="191" customWidth="1"/>
    <col min="3588" max="3588" width="12.5703125" style="191" customWidth="1"/>
    <col min="3589" max="3589" width="12.7109375" style="191" customWidth="1"/>
    <col min="3590" max="3590" width="13.28515625" style="191" customWidth="1"/>
    <col min="3591" max="3591" width="12.5703125" style="191" customWidth="1"/>
    <col min="3592" max="3592" width="12.28515625" style="191" customWidth="1"/>
    <col min="3593" max="3593" width="12.85546875" style="191" customWidth="1"/>
    <col min="3594" max="3594" width="13.28515625" style="191" customWidth="1"/>
    <col min="3595" max="3595" width="14.85546875" style="191" customWidth="1"/>
    <col min="3596" max="3596" width="12.85546875" style="191" customWidth="1"/>
    <col min="3597" max="3597" width="9.28515625" style="191" customWidth="1"/>
    <col min="3598" max="3598" width="5" style="191" customWidth="1"/>
    <col min="3599" max="3599" width="8" style="191" customWidth="1"/>
    <col min="3600" max="3600" width="7.42578125" style="191" customWidth="1"/>
    <col min="3601" max="3601" width="10.85546875" style="191" customWidth="1"/>
    <col min="3602" max="3602" width="0.140625" style="191" customWidth="1"/>
    <col min="3603" max="3840" width="9.7109375" style="191"/>
    <col min="3841" max="3841" width="8" style="191" customWidth="1"/>
    <col min="3842" max="3842" width="30.7109375" style="191" customWidth="1"/>
    <col min="3843" max="3843" width="14.85546875" style="191" customWidth="1"/>
    <col min="3844" max="3844" width="12.5703125" style="191" customWidth="1"/>
    <col min="3845" max="3845" width="12.7109375" style="191" customWidth="1"/>
    <col min="3846" max="3846" width="13.28515625" style="191" customWidth="1"/>
    <col min="3847" max="3847" width="12.5703125" style="191" customWidth="1"/>
    <col min="3848" max="3848" width="12.28515625" style="191" customWidth="1"/>
    <col min="3849" max="3849" width="12.85546875" style="191" customWidth="1"/>
    <col min="3850" max="3850" width="13.28515625" style="191" customWidth="1"/>
    <col min="3851" max="3851" width="14.85546875" style="191" customWidth="1"/>
    <col min="3852" max="3852" width="12.85546875" style="191" customWidth="1"/>
    <col min="3853" max="3853" width="9.28515625" style="191" customWidth="1"/>
    <col min="3854" max="3854" width="5" style="191" customWidth="1"/>
    <col min="3855" max="3855" width="8" style="191" customWidth="1"/>
    <col min="3856" max="3856" width="7.42578125" style="191" customWidth="1"/>
    <col min="3857" max="3857" width="10.85546875" style="191" customWidth="1"/>
    <col min="3858" max="3858" width="0.140625" style="191" customWidth="1"/>
    <col min="3859" max="4096" width="9.7109375" style="191"/>
    <col min="4097" max="4097" width="8" style="191" customWidth="1"/>
    <col min="4098" max="4098" width="30.7109375" style="191" customWidth="1"/>
    <col min="4099" max="4099" width="14.85546875" style="191" customWidth="1"/>
    <col min="4100" max="4100" width="12.5703125" style="191" customWidth="1"/>
    <col min="4101" max="4101" width="12.7109375" style="191" customWidth="1"/>
    <col min="4102" max="4102" width="13.28515625" style="191" customWidth="1"/>
    <col min="4103" max="4103" width="12.5703125" style="191" customWidth="1"/>
    <col min="4104" max="4104" width="12.28515625" style="191" customWidth="1"/>
    <col min="4105" max="4105" width="12.85546875" style="191" customWidth="1"/>
    <col min="4106" max="4106" width="13.28515625" style="191" customWidth="1"/>
    <col min="4107" max="4107" width="14.85546875" style="191" customWidth="1"/>
    <col min="4108" max="4108" width="12.85546875" style="191" customWidth="1"/>
    <col min="4109" max="4109" width="9.28515625" style="191" customWidth="1"/>
    <col min="4110" max="4110" width="5" style="191" customWidth="1"/>
    <col min="4111" max="4111" width="8" style="191" customWidth="1"/>
    <col min="4112" max="4112" width="7.42578125" style="191" customWidth="1"/>
    <col min="4113" max="4113" width="10.85546875" style="191" customWidth="1"/>
    <col min="4114" max="4114" width="0.140625" style="191" customWidth="1"/>
    <col min="4115" max="4352" width="9.7109375" style="191"/>
    <col min="4353" max="4353" width="8" style="191" customWidth="1"/>
    <col min="4354" max="4354" width="30.7109375" style="191" customWidth="1"/>
    <col min="4355" max="4355" width="14.85546875" style="191" customWidth="1"/>
    <col min="4356" max="4356" width="12.5703125" style="191" customWidth="1"/>
    <col min="4357" max="4357" width="12.7109375" style="191" customWidth="1"/>
    <col min="4358" max="4358" width="13.28515625" style="191" customWidth="1"/>
    <col min="4359" max="4359" width="12.5703125" style="191" customWidth="1"/>
    <col min="4360" max="4360" width="12.28515625" style="191" customWidth="1"/>
    <col min="4361" max="4361" width="12.85546875" style="191" customWidth="1"/>
    <col min="4362" max="4362" width="13.28515625" style="191" customWidth="1"/>
    <col min="4363" max="4363" width="14.85546875" style="191" customWidth="1"/>
    <col min="4364" max="4364" width="12.85546875" style="191" customWidth="1"/>
    <col min="4365" max="4365" width="9.28515625" style="191" customWidth="1"/>
    <col min="4366" max="4366" width="5" style="191" customWidth="1"/>
    <col min="4367" max="4367" width="8" style="191" customWidth="1"/>
    <col min="4368" max="4368" width="7.42578125" style="191" customWidth="1"/>
    <col min="4369" max="4369" width="10.85546875" style="191" customWidth="1"/>
    <col min="4370" max="4370" width="0.140625" style="191" customWidth="1"/>
    <col min="4371" max="4608" width="9.7109375" style="191"/>
    <col min="4609" max="4609" width="8" style="191" customWidth="1"/>
    <col min="4610" max="4610" width="30.7109375" style="191" customWidth="1"/>
    <col min="4611" max="4611" width="14.85546875" style="191" customWidth="1"/>
    <col min="4612" max="4612" width="12.5703125" style="191" customWidth="1"/>
    <col min="4613" max="4613" width="12.7109375" style="191" customWidth="1"/>
    <col min="4614" max="4614" width="13.28515625" style="191" customWidth="1"/>
    <col min="4615" max="4615" width="12.5703125" style="191" customWidth="1"/>
    <col min="4616" max="4616" width="12.28515625" style="191" customWidth="1"/>
    <col min="4617" max="4617" width="12.85546875" style="191" customWidth="1"/>
    <col min="4618" max="4618" width="13.28515625" style="191" customWidth="1"/>
    <col min="4619" max="4619" width="14.85546875" style="191" customWidth="1"/>
    <col min="4620" max="4620" width="12.85546875" style="191" customWidth="1"/>
    <col min="4621" max="4621" width="9.28515625" style="191" customWidth="1"/>
    <col min="4622" max="4622" width="5" style="191" customWidth="1"/>
    <col min="4623" max="4623" width="8" style="191" customWidth="1"/>
    <col min="4624" max="4624" width="7.42578125" style="191" customWidth="1"/>
    <col min="4625" max="4625" width="10.85546875" style="191" customWidth="1"/>
    <col min="4626" max="4626" width="0.140625" style="191" customWidth="1"/>
    <col min="4627" max="4864" width="9.7109375" style="191"/>
    <col min="4865" max="4865" width="8" style="191" customWidth="1"/>
    <col min="4866" max="4866" width="30.7109375" style="191" customWidth="1"/>
    <col min="4867" max="4867" width="14.85546875" style="191" customWidth="1"/>
    <col min="4868" max="4868" width="12.5703125" style="191" customWidth="1"/>
    <col min="4869" max="4869" width="12.7109375" style="191" customWidth="1"/>
    <col min="4870" max="4870" width="13.28515625" style="191" customWidth="1"/>
    <col min="4871" max="4871" width="12.5703125" style="191" customWidth="1"/>
    <col min="4872" max="4872" width="12.28515625" style="191" customWidth="1"/>
    <col min="4873" max="4873" width="12.85546875" style="191" customWidth="1"/>
    <col min="4874" max="4874" width="13.28515625" style="191" customWidth="1"/>
    <col min="4875" max="4875" width="14.85546875" style="191" customWidth="1"/>
    <col min="4876" max="4876" width="12.85546875" style="191" customWidth="1"/>
    <col min="4877" max="4877" width="9.28515625" style="191" customWidth="1"/>
    <col min="4878" max="4878" width="5" style="191" customWidth="1"/>
    <col min="4879" max="4879" width="8" style="191" customWidth="1"/>
    <col min="4880" max="4880" width="7.42578125" style="191" customWidth="1"/>
    <col min="4881" max="4881" width="10.85546875" style="191" customWidth="1"/>
    <col min="4882" max="4882" width="0.140625" style="191" customWidth="1"/>
    <col min="4883" max="5120" width="9.7109375" style="191"/>
    <col min="5121" max="5121" width="8" style="191" customWidth="1"/>
    <col min="5122" max="5122" width="30.7109375" style="191" customWidth="1"/>
    <col min="5123" max="5123" width="14.85546875" style="191" customWidth="1"/>
    <col min="5124" max="5124" width="12.5703125" style="191" customWidth="1"/>
    <col min="5125" max="5125" width="12.7109375" style="191" customWidth="1"/>
    <col min="5126" max="5126" width="13.28515625" style="191" customWidth="1"/>
    <col min="5127" max="5127" width="12.5703125" style="191" customWidth="1"/>
    <col min="5128" max="5128" width="12.28515625" style="191" customWidth="1"/>
    <col min="5129" max="5129" width="12.85546875" style="191" customWidth="1"/>
    <col min="5130" max="5130" width="13.28515625" style="191" customWidth="1"/>
    <col min="5131" max="5131" width="14.85546875" style="191" customWidth="1"/>
    <col min="5132" max="5132" width="12.85546875" style="191" customWidth="1"/>
    <col min="5133" max="5133" width="9.28515625" style="191" customWidth="1"/>
    <col min="5134" max="5134" width="5" style="191" customWidth="1"/>
    <col min="5135" max="5135" width="8" style="191" customWidth="1"/>
    <col min="5136" max="5136" width="7.42578125" style="191" customWidth="1"/>
    <col min="5137" max="5137" width="10.85546875" style="191" customWidth="1"/>
    <col min="5138" max="5138" width="0.140625" style="191" customWidth="1"/>
    <col min="5139" max="5376" width="9.7109375" style="191"/>
    <col min="5377" max="5377" width="8" style="191" customWidth="1"/>
    <col min="5378" max="5378" width="30.7109375" style="191" customWidth="1"/>
    <col min="5379" max="5379" width="14.85546875" style="191" customWidth="1"/>
    <col min="5380" max="5380" width="12.5703125" style="191" customWidth="1"/>
    <col min="5381" max="5381" width="12.7109375" style="191" customWidth="1"/>
    <col min="5382" max="5382" width="13.28515625" style="191" customWidth="1"/>
    <col min="5383" max="5383" width="12.5703125" style="191" customWidth="1"/>
    <col min="5384" max="5384" width="12.28515625" style="191" customWidth="1"/>
    <col min="5385" max="5385" width="12.85546875" style="191" customWidth="1"/>
    <col min="5386" max="5386" width="13.28515625" style="191" customWidth="1"/>
    <col min="5387" max="5387" width="14.85546875" style="191" customWidth="1"/>
    <col min="5388" max="5388" width="12.85546875" style="191" customWidth="1"/>
    <col min="5389" max="5389" width="9.28515625" style="191" customWidth="1"/>
    <col min="5390" max="5390" width="5" style="191" customWidth="1"/>
    <col min="5391" max="5391" width="8" style="191" customWidth="1"/>
    <col min="5392" max="5392" width="7.42578125" style="191" customWidth="1"/>
    <col min="5393" max="5393" width="10.85546875" style="191" customWidth="1"/>
    <col min="5394" max="5394" width="0.140625" style="191" customWidth="1"/>
    <col min="5395" max="5632" width="9.7109375" style="191"/>
    <col min="5633" max="5633" width="8" style="191" customWidth="1"/>
    <col min="5634" max="5634" width="30.7109375" style="191" customWidth="1"/>
    <col min="5635" max="5635" width="14.85546875" style="191" customWidth="1"/>
    <col min="5636" max="5636" width="12.5703125" style="191" customWidth="1"/>
    <col min="5637" max="5637" width="12.7109375" style="191" customWidth="1"/>
    <col min="5638" max="5638" width="13.28515625" style="191" customWidth="1"/>
    <col min="5639" max="5639" width="12.5703125" style="191" customWidth="1"/>
    <col min="5640" max="5640" width="12.28515625" style="191" customWidth="1"/>
    <col min="5641" max="5641" width="12.85546875" style="191" customWidth="1"/>
    <col min="5642" max="5642" width="13.28515625" style="191" customWidth="1"/>
    <col min="5643" max="5643" width="14.85546875" style="191" customWidth="1"/>
    <col min="5644" max="5644" width="12.85546875" style="191" customWidth="1"/>
    <col min="5645" max="5645" width="9.28515625" style="191" customWidth="1"/>
    <col min="5646" max="5646" width="5" style="191" customWidth="1"/>
    <col min="5647" max="5647" width="8" style="191" customWidth="1"/>
    <col min="5648" max="5648" width="7.42578125" style="191" customWidth="1"/>
    <col min="5649" max="5649" width="10.85546875" style="191" customWidth="1"/>
    <col min="5650" max="5650" width="0.140625" style="191" customWidth="1"/>
    <col min="5651" max="5888" width="9.7109375" style="191"/>
    <col min="5889" max="5889" width="8" style="191" customWidth="1"/>
    <col min="5890" max="5890" width="30.7109375" style="191" customWidth="1"/>
    <col min="5891" max="5891" width="14.85546875" style="191" customWidth="1"/>
    <col min="5892" max="5892" width="12.5703125" style="191" customWidth="1"/>
    <col min="5893" max="5893" width="12.7109375" style="191" customWidth="1"/>
    <col min="5894" max="5894" width="13.28515625" style="191" customWidth="1"/>
    <col min="5895" max="5895" width="12.5703125" style="191" customWidth="1"/>
    <col min="5896" max="5896" width="12.28515625" style="191" customWidth="1"/>
    <col min="5897" max="5897" width="12.85546875" style="191" customWidth="1"/>
    <col min="5898" max="5898" width="13.28515625" style="191" customWidth="1"/>
    <col min="5899" max="5899" width="14.85546875" style="191" customWidth="1"/>
    <col min="5900" max="5900" width="12.85546875" style="191" customWidth="1"/>
    <col min="5901" max="5901" width="9.28515625" style="191" customWidth="1"/>
    <col min="5902" max="5902" width="5" style="191" customWidth="1"/>
    <col min="5903" max="5903" width="8" style="191" customWidth="1"/>
    <col min="5904" max="5904" width="7.42578125" style="191" customWidth="1"/>
    <col min="5905" max="5905" width="10.85546875" style="191" customWidth="1"/>
    <col min="5906" max="5906" width="0.140625" style="191" customWidth="1"/>
    <col min="5907" max="6144" width="9.7109375" style="191"/>
    <col min="6145" max="6145" width="8" style="191" customWidth="1"/>
    <col min="6146" max="6146" width="30.7109375" style="191" customWidth="1"/>
    <col min="6147" max="6147" width="14.85546875" style="191" customWidth="1"/>
    <col min="6148" max="6148" width="12.5703125" style="191" customWidth="1"/>
    <col min="6149" max="6149" width="12.7109375" style="191" customWidth="1"/>
    <col min="6150" max="6150" width="13.28515625" style="191" customWidth="1"/>
    <col min="6151" max="6151" width="12.5703125" style="191" customWidth="1"/>
    <col min="6152" max="6152" width="12.28515625" style="191" customWidth="1"/>
    <col min="6153" max="6153" width="12.85546875" style="191" customWidth="1"/>
    <col min="6154" max="6154" width="13.28515625" style="191" customWidth="1"/>
    <col min="6155" max="6155" width="14.85546875" style="191" customWidth="1"/>
    <col min="6156" max="6156" width="12.85546875" style="191" customWidth="1"/>
    <col min="6157" max="6157" width="9.28515625" style="191" customWidth="1"/>
    <col min="6158" max="6158" width="5" style="191" customWidth="1"/>
    <col min="6159" max="6159" width="8" style="191" customWidth="1"/>
    <col min="6160" max="6160" width="7.42578125" style="191" customWidth="1"/>
    <col min="6161" max="6161" width="10.85546875" style="191" customWidth="1"/>
    <col min="6162" max="6162" width="0.140625" style="191" customWidth="1"/>
    <col min="6163" max="6400" width="9.7109375" style="191"/>
    <col min="6401" max="6401" width="8" style="191" customWidth="1"/>
    <col min="6402" max="6402" width="30.7109375" style="191" customWidth="1"/>
    <col min="6403" max="6403" width="14.85546875" style="191" customWidth="1"/>
    <col min="6404" max="6404" width="12.5703125" style="191" customWidth="1"/>
    <col min="6405" max="6405" width="12.7109375" style="191" customWidth="1"/>
    <col min="6406" max="6406" width="13.28515625" style="191" customWidth="1"/>
    <col min="6407" max="6407" width="12.5703125" style="191" customWidth="1"/>
    <col min="6408" max="6408" width="12.28515625" style="191" customWidth="1"/>
    <col min="6409" max="6409" width="12.85546875" style="191" customWidth="1"/>
    <col min="6410" max="6410" width="13.28515625" style="191" customWidth="1"/>
    <col min="6411" max="6411" width="14.85546875" style="191" customWidth="1"/>
    <col min="6412" max="6412" width="12.85546875" style="191" customWidth="1"/>
    <col min="6413" max="6413" width="9.28515625" style="191" customWidth="1"/>
    <col min="6414" max="6414" width="5" style="191" customWidth="1"/>
    <col min="6415" max="6415" width="8" style="191" customWidth="1"/>
    <col min="6416" max="6416" width="7.42578125" style="191" customWidth="1"/>
    <col min="6417" max="6417" width="10.85546875" style="191" customWidth="1"/>
    <col min="6418" max="6418" width="0.140625" style="191" customWidth="1"/>
    <col min="6419" max="6656" width="9.7109375" style="191"/>
    <col min="6657" max="6657" width="8" style="191" customWidth="1"/>
    <col min="6658" max="6658" width="30.7109375" style="191" customWidth="1"/>
    <col min="6659" max="6659" width="14.85546875" style="191" customWidth="1"/>
    <col min="6660" max="6660" width="12.5703125" style="191" customWidth="1"/>
    <col min="6661" max="6661" width="12.7109375" style="191" customWidth="1"/>
    <col min="6662" max="6662" width="13.28515625" style="191" customWidth="1"/>
    <col min="6663" max="6663" width="12.5703125" style="191" customWidth="1"/>
    <col min="6664" max="6664" width="12.28515625" style="191" customWidth="1"/>
    <col min="6665" max="6665" width="12.85546875" style="191" customWidth="1"/>
    <col min="6666" max="6666" width="13.28515625" style="191" customWidth="1"/>
    <col min="6667" max="6667" width="14.85546875" style="191" customWidth="1"/>
    <col min="6668" max="6668" width="12.85546875" style="191" customWidth="1"/>
    <col min="6669" max="6669" width="9.28515625" style="191" customWidth="1"/>
    <col min="6670" max="6670" width="5" style="191" customWidth="1"/>
    <col min="6671" max="6671" width="8" style="191" customWidth="1"/>
    <col min="6672" max="6672" width="7.42578125" style="191" customWidth="1"/>
    <col min="6673" max="6673" width="10.85546875" style="191" customWidth="1"/>
    <col min="6674" max="6674" width="0.140625" style="191" customWidth="1"/>
    <col min="6675" max="6912" width="9.7109375" style="191"/>
    <col min="6913" max="6913" width="8" style="191" customWidth="1"/>
    <col min="6914" max="6914" width="30.7109375" style="191" customWidth="1"/>
    <col min="6915" max="6915" width="14.85546875" style="191" customWidth="1"/>
    <col min="6916" max="6916" width="12.5703125" style="191" customWidth="1"/>
    <col min="6917" max="6917" width="12.7109375" style="191" customWidth="1"/>
    <col min="6918" max="6918" width="13.28515625" style="191" customWidth="1"/>
    <col min="6919" max="6919" width="12.5703125" style="191" customWidth="1"/>
    <col min="6920" max="6920" width="12.28515625" style="191" customWidth="1"/>
    <col min="6921" max="6921" width="12.85546875" style="191" customWidth="1"/>
    <col min="6922" max="6922" width="13.28515625" style="191" customWidth="1"/>
    <col min="6923" max="6923" width="14.85546875" style="191" customWidth="1"/>
    <col min="6924" max="6924" width="12.85546875" style="191" customWidth="1"/>
    <col min="6925" max="6925" width="9.28515625" style="191" customWidth="1"/>
    <col min="6926" max="6926" width="5" style="191" customWidth="1"/>
    <col min="6927" max="6927" width="8" style="191" customWidth="1"/>
    <col min="6928" max="6928" width="7.42578125" style="191" customWidth="1"/>
    <col min="6929" max="6929" width="10.85546875" style="191" customWidth="1"/>
    <col min="6930" max="6930" width="0.140625" style="191" customWidth="1"/>
    <col min="6931" max="7168" width="9.7109375" style="191"/>
    <col min="7169" max="7169" width="8" style="191" customWidth="1"/>
    <col min="7170" max="7170" width="30.7109375" style="191" customWidth="1"/>
    <col min="7171" max="7171" width="14.85546875" style="191" customWidth="1"/>
    <col min="7172" max="7172" width="12.5703125" style="191" customWidth="1"/>
    <col min="7173" max="7173" width="12.7109375" style="191" customWidth="1"/>
    <col min="7174" max="7174" width="13.28515625" style="191" customWidth="1"/>
    <col min="7175" max="7175" width="12.5703125" style="191" customWidth="1"/>
    <col min="7176" max="7176" width="12.28515625" style="191" customWidth="1"/>
    <col min="7177" max="7177" width="12.85546875" style="191" customWidth="1"/>
    <col min="7178" max="7178" width="13.28515625" style="191" customWidth="1"/>
    <col min="7179" max="7179" width="14.85546875" style="191" customWidth="1"/>
    <col min="7180" max="7180" width="12.85546875" style="191" customWidth="1"/>
    <col min="7181" max="7181" width="9.28515625" style="191" customWidth="1"/>
    <col min="7182" max="7182" width="5" style="191" customWidth="1"/>
    <col min="7183" max="7183" width="8" style="191" customWidth="1"/>
    <col min="7184" max="7184" width="7.42578125" style="191" customWidth="1"/>
    <col min="7185" max="7185" width="10.85546875" style="191" customWidth="1"/>
    <col min="7186" max="7186" width="0.140625" style="191" customWidth="1"/>
    <col min="7187" max="7424" width="9.7109375" style="191"/>
    <col min="7425" max="7425" width="8" style="191" customWidth="1"/>
    <col min="7426" max="7426" width="30.7109375" style="191" customWidth="1"/>
    <col min="7427" max="7427" width="14.85546875" style="191" customWidth="1"/>
    <col min="7428" max="7428" width="12.5703125" style="191" customWidth="1"/>
    <col min="7429" max="7429" width="12.7109375" style="191" customWidth="1"/>
    <col min="7430" max="7430" width="13.28515625" style="191" customWidth="1"/>
    <col min="7431" max="7431" width="12.5703125" style="191" customWidth="1"/>
    <col min="7432" max="7432" width="12.28515625" style="191" customWidth="1"/>
    <col min="7433" max="7433" width="12.85546875" style="191" customWidth="1"/>
    <col min="7434" max="7434" width="13.28515625" style="191" customWidth="1"/>
    <col min="7435" max="7435" width="14.85546875" style="191" customWidth="1"/>
    <col min="7436" max="7436" width="12.85546875" style="191" customWidth="1"/>
    <col min="7437" max="7437" width="9.28515625" style="191" customWidth="1"/>
    <col min="7438" max="7438" width="5" style="191" customWidth="1"/>
    <col min="7439" max="7439" width="8" style="191" customWidth="1"/>
    <col min="7440" max="7440" width="7.42578125" style="191" customWidth="1"/>
    <col min="7441" max="7441" width="10.85546875" style="191" customWidth="1"/>
    <col min="7442" max="7442" width="0.140625" style="191" customWidth="1"/>
    <col min="7443" max="7680" width="9.7109375" style="191"/>
    <col min="7681" max="7681" width="8" style="191" customWidth="1"/>
    <col min="7682" max="7682" width="30.7109375" style="191" customWidth="1"/>
    <col min="7683" max="7683" width="14.85546875" style="191" customWidth="1"/>
    <col min="7684" max="7684" width="12.5703125" style="191" customWidth="1"/>
    <col min="7685" max="7685" width="12.7109375" style="191" customWidth="1"/>
    <col min="7686" max="7686" width="13.28515625" style="191" customWidth="1"/>
    <col min="7687" max="7687" width="12.5703125" style="191" customWidth="1"/>
    <col min="7688" max="7688" width="12.28515625" style="191" customWidth="1"/>
    <col min="7689" max="7689" width="12.85546875" style="191" customWidth="1"/>
    <col min="7690" max="7690" width="13.28515625" style="191" customWidth="1"/>
    <col min="7691" max="7691" width="14.85546875" style="191" customWidth="1"/>
    <col min="7692" max="7692" width="12.85546875" style="191" customWidth="1"/>
    <col min="7693" max="7693" width="9.28515625" style="191" customWidth="1"/>
    <col min="7694" max="7694" width="5" style="191" customWidth="1"/>
    <col min="7695" max="7695" width="8" style="191" customWidth="1"/>
    <col min="7696" max="7696" width="7.42578125" style="191" customWidth="1"/>
    <col min="7697" max="7697" width="10.85546875" style="191" customWidth="1"/>
    <col min="7698" max="7698" width="0.140625" style="191" customWidth="1"/>
    <col min="7699" max="7936" width="9.7109375" style="191"/>
    <col min="7937" max="7937" width="8" style="191" customWidth="1"/>
    <col min="7938" max="7938" width="30.7109375" style="191" customWidth="1"/>
    <col min="7939" max="7939" width="14.85546875" style="191" customWidth="1"/>
    <col min="7940" max="7940" width="12.5703125" style="191" customWidth="1"/>
    <col min="7941" max="7941" width="12.7109375" style="191" customWidth="1"/>
    <col min="7942" max="7942" width="13.28515625" style="191" customWidth="1"/>
    <col min="7943" max="7943" width="12.5703125" style="191" customWidth="1"/>
    <col min="7944" max="7944" width="12.28515625" style="191" customWidth="1"/>
    <col min="7945" max="7945" width="12.85546875" style="191" customWidth="1"/>
    <col min="7946" max="7946" width="13.28515625" style="191" customWidth="1"/>
    <col min="7947" max="7947" width="14.85546875" style="191" customWidth="1"/>
    <col min="7948" max="7948" width="12.85546875" style="191" customWidth="1"/>
    <col min="7949" max="7949" width="9.28515625" style="191" customWidth="1"/>
    <col min="7950" max="7950" width="5" style="191" customWidth="1"/>
    <col min="7951" max="7951" width="8" style="191" customWidth="1"/>
    <col min="7952" max="7952" width="7.42578125" style="191" customWidth="1"/>
    <col min="7953" max="7953" width="10.85546875" style="191" customWidth="1"/>
    <col min="7954" max="7954" width="0.140625" style="191" customWidth="1"/>
    <col min="7955" max="8192" width="9.7109375" style="191"/>
    <col min="8193" max="8193" width="8" style="191" customWidth="1"/>
    <col min="8194" max="8194" width="30.7109375" style="191" customWidth="1"/>
    <col min="8195" max="8195" width="14.85546875" style="191" customWidth="1"/>
    <col min="8196" max="8196" width="12.5703125" style="191" customWidth="1"/>
    <col min="8197" max="8197" width="12.7109375" style="191" customWidth="1"/>
    <col min="8198" max="8198" width="13.28515625" style="191" customWidth="1"/>
    <col min="8199" max="8199" width="12.5703125" style="191" customWidth="1"/>
    <col min="8200" max="8200" width="12.28515625" style="191" customWidth="1"/>
    <col min="8201" max="8201" width="12.85546875" style="191" customWidth="1"/>
    <col min="8202" max="8202" width="13.28515625" style="191" customWidth="1"/>
    <col min="8203" max="8203" width="14.85546875" style="191" customWidth="1"/>
    <col min="8204" max="8204" width="12.85546875" style="191" customWidth="1"/>
    <col min="8205" max="8205" width="9.28515625" style="191" customWidth="1"/>
    <col min="8206" max="8206" width="5" style="191" customWidth="1"/>
    <col min="8207" max="8207" width="8" style="191" customWidth="1"/>
    <col min="8208" max="8208" width="7.42578125" style="191" customWidth="1"/>
    <col min="8209" max="8209" width="10.85546875" style="191" customWidth="1"/>
    <col min="8210" max="8210" width="0.140625" style="191" customWidth="1"/>
    <col min="8211" max="8448" width="9.7109375" style="191"/>
    <col min="8449" max="8449" width="8" style="191" customWidth="1"/>
    <col min="8450" max="8450" width="30.7109375" style="191" customWidth="1"/>
    <col min="8451" max="8451" width="14.85546875" style="191" customWidth="1"/>
    <col min="8452" max="8452" width="12.5703125" style="191" customWidth="1"/>
    <col min="8453" max="8453" width="12.7109375" style="191" customWidth="1"/>
    <col min="8454" max="8454" width="13.28515625" style="191" customWidth="1"/>
    <col min="8455" max="8455" width="12.5703125" style="191" customWidth="1"/>
    <col min="8456" max="8456" width="12.28515625" style="191" customWidth="1"/>
    <col min="8457" max="8457" width="12.85546875" style="191" customWidth="1"/>
    <col min="8458" max="8458" width="13.28515625" style="191" customWidth="1"/>
    <col min="8459" max="8459" width="14.85546875" style="191" customWidth="1"/>
    <col min="8460" max="8460" width="12.85546875" style="191" customWidth="1"/>
    <col min="8461" max="8461" width="9.28515625" style="191" customWidth="1"/>
    <col min="8462" max="8462" width="5" style="191" customWidth="1"/>
    <col min="8463" max="8463" width="8" style="191" customWidth="1"/>
    <col min="8464" max="8464" width="7.42578125" style="191" customWidth="1"/>
    <col min="8465" max="8465" width="10.85546875" style="191" customWidth="1"/>
    <col min="8466" max="8466" width="0.140625" style="191" customWidth="1"/>
    <col min="8467" max="8704" width="9.7109375" style="191"/>
    <col min="8705" max="8705" width="8" style="191" customWidth="1"/>
    <col min="8706" max="8706" width="30.7109375" style="191" customWidth="1"/>
    <col min="8707" max="8707" width="14.85546875" style="191" customWidth="1"/>
    <col min="8708" max="8708" width="12.5703125" style="191" customWidth="1"/>
    <col min="8709" max="8709" width="12.7109375" style="191" customWidth="1"/>
    <col min="8710" max="8710" width="13.28515625" style="191" customWidth="1"/>
    <col min="8711" max="8711" width="12.5703125" style="191" customWidth="1"/>
    <col min="8712" max="8712" width="12.28515625" style="191" customWidth="1"/>
    <col min="8713" max="8713" width="12.85546875" style="191" customWidth="1"/>
    <col min="8714" max="8714" width="13.28515625" style="191" customWidth="1"/>
    <col min="8715" max="8715" width="14.85546875" style="191" customWidth="1"/>
    <col min="8716" max="8716" width="12.85546875" style="191" customWidth="1"/>
    <col min="8717" max="8717" width="9.28515625" style="191" customWidth="1"/>
    <col min="8718" max="8718" width="5" style="191" customWidth="1"/>
    <col min="8719" max="8719" width="8" style="191" customWidth="1"/>
    <col min="8720" max="8720" width="7.42578125" style="191" customWidth="1"/>
    <col min="8721" max="8721" width="10.85546875" style="191" customWidth="1"/>
    <col min="8722" max="8722" width="0.140625" style="191" customWidth="1"/>
    <col min="8723" max="8960" width="9.7109375" style="191"/>
    <col min="8961" max="8961" width="8" style="191" customWidth="1"/>
    <col min="8962" max="8962" width="30.7109375" style="191" customWidth="1"/>
    <col min="8963" max="8963" width="14.85546875" style="191" customWidth="1"/>
    <col min="8964" max="8964" width="12.5703125" style="191" customWidth="1"/>
    <col min="8965" max="8965" width="12.7109375" style="191" customWidth="1"/>
    <col min="8966" max="8966" width="13.28515625" style="191" customWidth="1"/>
    <col min="8967" max="8967" width="12.5703125" style="191" customWidth="1"/>
    <col min="8968" max="8968" width="12.28515625" style="191" customWidth="1"/>
    <col min="8969" max="8969" width="12.85546875" style="191" customWidth="1"/>
    <col min="8970" max="8970" width="13.28515625" style="191" customWidth="1"/>
    <col min="8971" max="8971" width="14.85546875" style="191" customWidth="1"/>
    <col min="8972" max="8972" width="12.85546875" style="191" customWidth="1"/>
    <col min="8973" max="8973" width="9.28515625" style="191" customWidth="1"/>
    <col min="8974" max="8974" width="5" style="191" customWidth="1"/>
    <col min="8975" max="8975" width="8" style="191" customWidth="1"/>
    <col min="8976" max="8976" width="7.42578125" style="191" customWidth="1"/>
    <col min="8977" max="8977" width="10.85546875" style="191" customWidth="1"/>
    <col min="8978" max="8978" width="0.140625" style="191" customWidth="1"/>
    <col min="8979" max="9216" width="9.7109375" style="191"/>
    <col min="9217" max="9217" width="8" style="191" customWidth="1"/>
    <col min="9218" max="9218" width="30.7109375" style="191" customWidth="1"/>
    <col min="9219" max="9219" width="14.85546875" style="191" customWidth="1"/>
    <col min="9220" max="9220" width="12.5703125" style="191" customWidth="1"/>
    <col min="9221" max="9221" width="12.7109375" style="191" customWidth="1"/>
    <col min="9222" max="9222" width="13.28515625" style="191" customWidth="1"/>
    <col min="9223" max="9223" width="12.5703125" style="191" customWidth="1"/>
    <col min="9224" max="9224" width="12.28515625" style="191" customWidth="1"/>
    <col min="9225" max="9225" width="12.85546875" style="191" customWidth="1"/>
    <col min="9226" max="9226" width="13.28515625" style="191" customWidth="1"/>
    <col min="9227" max="9227" width="14.85546875" style="191" customWidth="1"/>
    <col min="9228" max="9228" width="12.85546875" style="191" customWidth="1"/>
    <col min="9229" max="9229" width="9.28515625" style="191" customWidth="1"/>
    <col min="9230" max="9230" width="5" style="191" customWidth="1"/>
    <col min="9231" max="9231" width="8" style="191" customWidth="1"/>
    <col min="9232" max="9232" width="7.42578125" style="191" customWidth="1"/>
    <col min="9233" max="9233" width="10.85546875" style="191" customWidth="1"/>
    <col min="9234" max="9234" width="0.140625" style="191" customWidth="1"/>
    <col min="9235" max="9472" width="9.7109375" style="191"/>
    <col min="9473" max="9473" width="8" style="191" customWidth="1"/>
    <col min="9474" max="9474" width="30.7109375" style="191" customWidth="1"/>
    <col min="9475" max="9475" width="14.85546875" style="191" customWidth="1"/>
    <col min="9476" max="9476" width="12.5703125" style="191" customWidth="1"/>
    <col min="9477" max="9477" width="12.7109375" style="191" customWidth="1"/>
    <col min="9478" max="9478" width="13.28515625" style="191" customWidth="1"/>
    <col min="9479" max="9479" width="12.5703125" style="191" customWidth="1"/>
    <col min="9480" max="9480" width="12.28515625" style="191" customWidth="1"/>
    <col min="9481" max="9481" width="12.85546875" style="191" customWidth="1"/>
    <col min="9482" max="9482" width="13.28515625" style="191" customWidth="1"/>
    <col min="9483" max="9483" width="14.85546875" style="191" customWidth="1"/>
    <col min="9484" max="9484" width="12.85546875" style="191" customWidth="1"/>
    <col min="9485" max="9485" width="9.28515625" style="191" customWidth="1"/>
    <col min="9486" max="9486" width="5" style="191" customWidth="1"/>
    <col min="9487" max="9487" width="8" style="191" customWidth="1"/>
    <col min="9488" max="9488" width="7.42578125" style="191" customWidth="1"/>
    <col min="9489" max="9489" width="10.85546875" style="191" customWidth="1"/>
    <col min="9490" max="9490" width="0.140625" style="191" customWidth="1"/>
    <col min="9491" max="9728" width="9.7109375" style="191"/>
    <col min="9729" max="9729" width="8" style="191" customWidth="1"/>
    <col min="9730" max="9730" width="30.7109375" style="191" customWidth="1"/>
    <col min="9731" max="9731" width="14.85546875" style="191" customWidth="1"/>
    <col min="9732" max="9732" width="12.5703125" style="191" customWidth="1"/>
    <col min="9733" max="9733" width="12.7109375" style="191" customWidth="1"/>
    <col min="9734" max="9734" width="13.28515625" style="191" customWidth="1"/>
    <col min="9735" max="9735" width="12.5703125" style="191" customWidth="1"/>
    <col min="9736" max="9736" width="12.28515625" style="191" customWidth="1"/>
    <col min="9737" max="9737" width="12.85546875" style="191" customWidth="1"/>
    <col min="9738" max="9738" width="13.28515625" style="191" customWidth="1"/>
    <col min="9739" max="9739" width="14.85546875" style="191" customWidth="1"/>
    <col min="9740" max="9740" width="12.85546875" style="191" customWidth="1"/>
    <col min="9741" max="9741" width="9.28515625" style="191" customWidth="1"/>
    <col min="9742" max="9742" width="5" style="191" customWidth="1"/>
    <col min="9743" max="9743" width="8" style="191" customWidth="1"/>
    <col min="9744" max="9744" width="7.42578125" style="191" customWidth="1"/>
    <col min="9745" max="9745" width="10.85546875" style="191" customWidth="1"/>
    <col min="9746" max="9746" width="0.140625" style="191" customWidth="1"/>
    <col min="9747" max="9984" width="9.7109375" style="191"/>
    <col min="9985" max="9985" width="8" style="191" customWidth="1"/>
    <col min="9986" max="9986" width="30.7109375" style="191" customWidth="1"/>
    <col min="9987" max="9987" width="14.85546875" style="191" customWidth="1"/>
    <col min="9988" max="9988" width="12.5703125" style="191" customWidth="1"/>
    <col min="9989" max="9989" width="12.7109375" style="191" customWidth="1"/>
    <col min="9990" max="9990" width="13.28515625" style="191" customWidth="1"/>
    <col min="9991" max="9991" width="12.5703125" style="191" customWidth="1"/>
    <col min="9992" max="9992" width="12.28515625" style="191" customWidth="1"/>
    <col min="9993" max="9993" width="12.85546875" style="191" customWidth="1"/>
    <col min="9994" max="9994" width="13.28515625" style="191" customWidth="1"/>
    <col min="9995" max="9995" width="14.85546875" style="191" customWidth="1"/>
    <col min="9996" max="9996" width="12.85546875" style="191" customWidth="1"/>
    <col min="9997" max="9997" width="9.28515625" style="191" customWidth="1"/>
    <col min="9998" max="9998" width="5" style="191" customWidth="1"/>
    <col min="9999" max="9999" width="8" style="191" customWidth="1"/>
    <col min="10000" max="10000" width="7.42578125" style="191" customWidth="1"/>
    <col min="10001" max="10001" width="10.85546875" style="191" customWidth="1"/>
    <col min="10002" max="10002" width="0.140625" style="191" customWidth="1"/>
    <col min="10003" max="10240" width="9.7109375" style="191"/>
    <col min="10241" max="10241" width="8" style="191" customWidth="1"/>
    <col min="10242" max="10242" width="30.7109375" style="191" customWidth="1"/>
    <col min="10243" max="10243" width="14.85546875" style="191" customWidth="1"/>
    <col min="10244" max="10244" width="12.5703125" style="191" customWidth="1"/>
    <col min="10245" max="10245" width="12.7109375" style="191" customWidth="1"/>
    <col min="10246" max="10246" width="13.28515625" style="191" customWidth="1"/>
    <col min="10247" max="10247" width="12.5703125" style="191" customWidth="1"/>
    <col min="10248" max="10248" width="12.28515625" style="191" customWidth="1"/>
    <col min="10249" max="10249" width="12.85546875" style="191" customWidth="1"/>
    <col min="10250" max="10250" width="13.28515625" style="191" customWidth="1"/>
    <col min="10251" max="10251" width="14.85546875" style="191" customWidth="1"/>
    <col min="10252" max="10252" width="12.85546875" style="191" customWidth="1"/>
    <col min="10253" max="10253" width="9.28515625" style="191" customWidth="1"/>
    <col min="10254" max="10254" width="5" style="191" customWidth="1"/>
    <col min="10255" max="10255" width="8" style="191" customWidth="1"/>
    <col min="10256" max="10256" width="7.42578125" style="191" customWidth="1"/>
    <col min="10257" max="10257" width="10.85546875" style="191" customWidth="1"/>
    <col min="10258" max="10258" width="0.140625" style="191" customWidth="1"/>
    <col min="10259" max="10496" width="9.7109375" style="191"/>
    <col min="10497" max="10497" width="8" style="191" customWidth="1"/>
    <col min="10498" max="10498" width="30.7109375" style="191" customWidth="1"/>
    <col min="10499" max="10499" width="14.85546875" style="191" customWidth="1"/>
    <col min="10500" max="10500" width="12.5703125" style="191" customWidth="1"/>
    <col min="10501" max="10501" width="12.7109375" style="191" customWidth="1"/>
    <col min="10502" max="10502" width="13.28515625" style="191" customWidth="1"/>
    <col min="10503" max="10503" width="12.5703125" style="191" customWidth="1"/>
    <col min="10504" max="10504" width="12.28515625" style="191" customWidth="1"/>
    <col min="10505" max="10505" width="12.85546875" style="191" customWidth="1"/>
    <col min="10506" max="10506" width="13.28515625" style="191" customWidth="1"/>
    <col min="10507" max="10507" width="14.85546875" style="191" customWidth="1"/>
    <col min="10508" max="10508" width="12.85546875" style="191" customWidth="1"/>
    <col min="10509" max="10509" width="9.28515625" style="191" customWidth="1"/>
    <col min="10510" max="10510" width="5" style="191" customWidth="1"/>
    <col min="10511" max="10511" width="8" style="191" customWidth="1"/>
    <col min="10512" max="10512" width="7.42578125" style="191" customWidth="1"/>
    <col min="10513" max="10513" width="10.85546875" style="191" customWidth="1"/>
    <col min="10514" max="10514" width="0.140625" style="191" customWidth="1"/>
    <col min="10515" max="10752" width="9.7109375" style="191"/>
    <col min="10753" max="10753" width="8" style="191" customWidth="1"/>
    <col min="10754" max="10754" width="30.7109375" style="191" customWidth="1"/>
    <col min="10755" max="10755" width="14.85546875" style="191" customWidth="1"/>
    <col min="10756" max="10756" width="12.5703125" style="191" customWidth="1"/>
    <col min="10757" max="10757" width="12.7109375" style="191" customWidth="1"/>
    <col min="10758" max="10758" width="13.28515625" style="191" customWidth="1"/>
    <col min="10759" max="10759" width="12.5703125" style="191" customWidth="1"/>
    <col min="10760" max="10760" width="12.28515625" style="191" customWidth="1"/>
    <col min="10761" max="10761" width="12.85546875" style="191" customWidth="1"/>
    <col min="10762" max="10762" width="13.28515625" style="191" customWidth="1"/>
    <col min="10763" max="10763" width="14.85546875" style="191" customWidth="1"/>
    <col min="10764" max="10764" width="12.85546875" style="191" customWidth="1"/>
    <col min="10765" max="10765" width="9.28515625" style="191" customWidth="1"/>
    <col min="10766" max="10766" width="5" style="191" customWidth="1"/>
    <col min="10767" max="10767" width="8" style="191" customWidth="1"/>
    <col min="10768" max="10768" width="7.42578125" style="191" customWidth="1"/>
    <col min="10769" max="10769" width="10.85546875" style="191" customWidth="1"/>
    <col min="10770" max="10770" width="0.140625" style="191" customWidth="1"/>
    <col min="10771" max="11008" width="9.7109375" style="191"/>
    <col min="11009" max="11009" width="8" style="191" customWidth="1"/>
    <col min="11010" max="11010" width="30.7109375" style="191" customWidth="1"/>
    <col min="11011" max="11011" width="14.85546875" style="191" customWidth="1"/>
    <col min="11012" max="11012" width="12.5703125" style="191" customWidth="1"/>
    <col min="11013" max="11013" width="12.7109375" style="191" customWidth="1"/>
    <col min="11014" max="11014" width="13.28515625" style="191" customWidth="1"/>
    <col min="11015" max="11015" width="12.5703125" style="191" customWidth="1"/>
    <col min="11016" max="11016" width="12.28515625" style="191" customWidth="1"/>
    <col min="11017" max="11017" width="12.85546875" style="191" customWidth="1"/>
    <col min="11018" max="11018" width="13.28515625" style="191" customWidth="1"/>
    <col min="11019" max="11019" width="14.85546875" style="191" customWidth="1"/>
    <col min="11020" max="11020" width="12.85546875" style="191" customWidth="1"/>
    <col min="11021" max="11021" width="9.28515625" style="191" customWidth="1"/>
    <col min="11022" max="11022" width="5" style="191" customWidth="1"/>
    <col min="11023" max="11023" width="8" style="191" customWidth="1"/>
    <col min="11024" max="11024" width="7.42578125" style="191" customWidth="1"/>
    <col min="11025" max="11025" width="10.85546875" style="191" customWidth="1"/>
    <col min="11026" max="11026" width="0.140625" style="191" customWidth="1"/>
    <col min="11027" max="11264" width="9.7109375" style="191"/>
    <col min="11265" max="11265" width="8" style="191" customWidth="1"/>
    <col min="11266" max="11266" width="30.7109375" style="191" customWidth="1"/>
    <col min="11267" max="11267" width="14.85546875" style="191" customWidth="1"/>
    <col min="11268" max="11268" width="12.5703125" style="191" customWidth="1"/>
    <col min="11269" max="11269" width="12.7109375" style="191" customWidth="1"/>
    <col min="11270" max="11270" width="13.28515625" style="191" customWidth="1"/>
    <col min="11271" max="11271" width="12.5703125" style="191" customWidth="1"/>
    <col min="11272" max="11272" width="12.28515625" style="191" customWidth="1"/>
    <col min="11273" max="11273" width="12.85546875" style="191" customWidth="1"/>
    <col min="11274" max="11274" width="13.28515625" style="191" customWidth="1"/>
    <col min="11275" max="11275" width="14.85546875" style="191" customWidth="1"/>
    <col min="11276" max="11276" width="12.85546875" style="191" customWidth="1"/>
    <col min="11277" max="11277" width="9.28515625" style="191" customWidth="1"/>
    <col min="11278" max="11278" width="5" style="191" customWidth="1"/>
    <col min="11279" max="11279" width="8" style="191" customWidth="1"/>
    <col min="11280" max="11280" width="7.42578125" style="191" customWidth="1"/>
    <col min="11281" max="11281" width="10.85546875" style="191" customWidth="1"/>
    <col min="11282" max="11282" width="0.140625" style="191" customWidth="1"/>
    <col min="11283" max="11520" width="9.7109375" style="191"/>
    <col min="11521" max="11521" width="8" style="191" customWidth="1"/>
    <col min="11522" max="11522" width="30.7109375" style="191" customWidth="1"/>
    <col min="11523" max="11523" width="14.85546875" style="191" customWidth="1"/>
    <col min="11524" max="11524" width="12.5703125" style="191" customWidth="1"/>
    <col min="11525" max="11525" width="12.7109375" style="191" customWidth="1"/>
    <col min="11526" max="11526" width="13.28515625" style="191" customWidth="1"/>
    <col min="11527" max="11527" width="12.5703125" style="191" customWidth="1"/>
    <col min="11528" max="11528" width="12.28515625" style="191" customWidth="1"/>
    <col min="11529" max="11529" width="12.85546875" style="191" customWidth="1"/>
    <col min="11530" max="11530" width="13.28515625" style="191" customWidth="1"/>
    <col min="11531" max="11531" width="14.85546875" style="191" customWidth="1"/>
    <col min="11532" max="11532" width="12.85546875" style="191" customWidth="1"/>
    <col min="11533" max="11533" width="9.28515625" style="191" customWidth="1"/>
    <col min="11534" max="11534" width="5" style="191" customWidth="1"/>
    <col min="11535" max="11535" width="8" style="191" customWidth="1"/>
    <col min="11536" max="11536" width="7.42578125" style="191" customWidth="1"/>
    <col min="11537" max="11537" width="10.85546875" style="191" customWidth="1"/>
    <col min="11538" max="11538" width="0.140625" style="191" customWidth="1"/>
    <col min="11539" max="11776" width="9.7109375" style="191"/>
    <col min="11777" max="11777" width="8" style="191" customWidth="1"/>
    <col min="11778" max="11778" width="30.7109375" style="191" customWidth="1"/>
    <col min="11779" max="11779" width="14.85546875" style="191" customWidth="1"/>
    <col min="11780" max="11780" width="12.5703125" style="191" customWidth="1"/>
    <col min="11781" max="11781" width="12.7109375" style="191" customWidth="1"/>
    <col min="11782" max="11782" width="13.28515625" style="191" customWidth="1"/>
    <col min="11783" max="11783" width="12.5703125" style="191" customWidth="1"/>
    <col min="11784" max="11784" width="12.28515625" style="191" customWidth="1"/>
    <col min="11785" max="11785" width="12.85546875" style="191" customWidth="1"/>
    <col min="11786" max="11786" width="13.28515625" style="191" customWidth="1"/>
    <col min="11787" max="11787" width="14.85546875" style="191" customWidth="1"/>
    <col min="11788" max="11788" width="12.85546875" style="191" customWidth="1"/>
    <col min="11789" max="11789" width="9.28515625" style="191" customWidth="1"/>
    <col min="11790" max="11790" width="5" style="191" customWidth="1"/>
    <col min="11791" max="11791" width="8" style="191" customWidth="1"/>
    <col min="11792" max="11792" width="7.42578125" style="191" customWidth="1"/>
    <col min="11793" max="11793" width="10.85546875" style="191" customWidth="1"/>
    <col min="11794" max="11794" width="0.140625" style="191" customWidth="1"/>
    <col min="11795" max="12032" width="9.7109375" style="191"/>
    <col min="12033" max="12033" width="8" style="191" customWidth="1"/>
    <col min="12034" max="12034" width="30.7109375" style="191" customWidth="1"/>
    <col min="12035" max="12035" width="14.85546875" style="191" customWidth="1"/>
    <col min="12036" max="12036" width="12.5703125" style="191" customWidth="1"/>
    <col min="12037" max="12037" width="12.7109375" style="191" customWidth="1"/>
    <col min="12038" max="12038" width="13.28515625" style="191" customWidth="1"/>
    <col min="12039" max="12039" width="12.5703125" style="191" customWidth="1"/>
    <col min="12040" max="12040" width="12.28515625" style="191" customWidth="1"/>
    <col min="12041" max="12041" width="12.85546875" style="191" customWidth="1"/>
    <col min="12042" max="12042" width="13.28515625" style="191" customWidth="1"/>
    <col min="12043" max="12043" width="14.85546875" style="191" customWidth="1"/>
    <col min="12044" max="12044" width="12.85546875" style="191" customWidth="1"/>
    <col min="12045" max="12045" width="9.28515625" style="191" customWidth="1"/>
    <col min="12046" max="12046" width="5" style="191" customWidth="1"/>
    <col min="12047" max="12047" width="8" style="191" customWidth="1"/>
    <col min="12048" max="12048" width="7.42578125" style="191" customWidth="1"/>
    <col min="12049" max="12049" width="10.85546875" style="191" customWidth="1"/>
    <col min="12050" max="12050" width="0.140625" style="191" customWidth="1"/>
    <col min="12051" max="12288" width="9.7109375" style="191"/>
    <col min="12289" max="12289" width="8" style="191" customWidth="1"/>
    <col min="12290" max="12290" width="30.7109375" style="191" customWidth="1"/>
    <col min="12291" max="12291" width="14.85546875" style="191" customWidth="1"/>
    <col min="12292" max="12292" width="12.5703125" style="191" customWidth="1"/>
    <col min="12293" max="12293" width="12.7109375" style="191" customWidth="1"/>
    <col min="12294" max="12294" width="13.28515625" style="191" customWidth="1"/>
    <col min="12295" max="12295" width="12.5703125" style="191" customWidth="1"/>
    <col min="12296" max="12296" width="12.28515625" style="191" customWidth="1"/>
    <col min="12297" max="12297" width="12.85546875" style="191" customWidth="1"/>
    <col min="12298" max="12298" width="13.28515625" style="191" customWidth="1"/>
    <col min="12299" max="12299" width="14.85546875" style="191" customWidth="1"/>
    <col min="12300" max="12300" width="12.85546875" style="191" customWidth="1"/>
    <col min="12301" max="12301" width="9.28515625" style="191" customWidth="1"/>
    <col min="12302" max="12302" width="5" style="191" customWidth="1"/>
    <col min="12303" max="12303" width="8" style="191" customWidth="1"/>
    <col min="12304" max="12304" width="7.42578125" style="191" customWidth="1"/>
    <col min="12305" max="12305" width="10.85546875" style="191" customWidth="1"/>
    <col min="12306" max="12306" width="0.140625" style="191" customWidth="1"/>
    <col min="12307" max="12544" width="9.7109375" style="191"/>
    <col min="12545" max="12545" width="8" style="191" customWidth="1"/>
    <col min="12546" max="12546" width="30.7109375" style="191" customWidth="1"/>
    <col min="12547" max="12547" width="14.85546875" style="191" customWidth="1"/>
    <col min="12548" max="12548" width="12.5703125" style="191" customWidth="1"/>
    <col min="12549" max="12549" width="12.7109375" style="191" customWidth="1"/>
    <col min="12550" max="12550" width="13.28515625" style="191" customWidth="1"/>
    <col min="12551" max="12551" width="12.5703125" style="191" customWidth="1"/>
    <col min="12552" max="12552" width="12.28515625" style="191" customWidth="1"/>
    <col min="12553" max="12553" width="12.85546875" style="191" customWidth="1"/>
    <col min="12554" max="12554" width="13.28515625" style="191" customWidth="1"/>
    <col min="12555" max="12555" width="14.85546875" style="191" customWidth="1"/>
    <col min="12556" max="12556" width="12.85546875" style="191" customWidth="1"/>
    <col min="12557" max="12557" width="9.28515625" style="191" customWidth="1"/>
    <col min="12558" max="12558" width="5" style="191" customWidth="1"/>
    <col min="12559" max="12559" width="8" style="191" customWidth="1"/>
    <col min="12560" max="12560" width="7.42578125" style="191" customWidth="1"/>
    <col min="12561" max="12561" width="10.85546875" style="191" customWidth="1"/>
    <col min="12562" max="12562" width="0.140625" style="191" customWidth="1"/>
    <col min="12563" max="12800" width="9.7109375" style="191"/>
    <col min="12801" max="12801" width="8" style="191" customWidth="1"/>
    <col min="12802" max="12802" width="30.7109375" style="191" customWidth="1"/>
    <col min="12803" max="12803" width="14.85546875" style="191" customWidth="1"/>
    <col min="12804" max="12804" width="12.5703125" style="191" customWidth="1"/>
    <col min="12805" max="12805" width="12.7109375" style="191" customWidth="1"/>
    <col min="12806" max="12806" width="13.28515625" style="191" customWidth="1"/>
    <col min="12807" max="12807" width="12.5703125" style="191" customWidth="1"/>
    <col min="12808" max="12808" width="12.28515625" style="191" customWidth="1"/>
    <col min="12809" max="12809" width="12.85546875" style="191" customWidth="1"/>
    <col min="12810" max="12810" width="13.28515625" style="191" customWidth="1"/>
    <col min="12811" max="12811" width="14.85546875" style="191" customWidth="1"/>
    <col min="12812" max="12812" width="12.85546875" style="191" customWidth="1"/>
    <col min="12813" max="12813" width="9.28515625" style="191" customWidth="1"/>
    <col min="12814" max="12814" width="5" style="191" customWidth="1"/>
    <col min="12815" max="12815" width="8" style="191" customWidth="1"/>
    <col min="12816" max="12816" width="7.42578125" style="191" customWidth="1"/>
    <col min="12817" max="12817" width="10.85546875" style="191" customWidth="1"/>
    <col min="12818" max="12818" width="0.140625" style="191" customWidth="1"/>
    <col min="12819" max="13056" width="9.7109375" style="191"/>
    <col min="13057" max="13057" width="8" style="191" customWidth="1"/>
    <col min="13058" max="13058" width="30.7109375" style="191" customWidth="1"/>
    <col min="13059" max="13059" width="14.85546875" style="191" customWidth="1"/>
    <col min="13060" max="13060" width="12.5703125" style="191" customWidth="1"/>
    <col min="13061" max="13061" width="12.7109375" style="191" customWidth="1"/>
    <col min="13062" max="13062" width="13.28515625" style="191" customWidth="1"/>
    <col min="13063" max="13063" width="12.5703125" style="191" customWidth="1"/>
    <col min="13064" max="13064" width="12.28515625" style="191" customWidth="1"/>
    <col min="13065" max="13065" width="12.85546875" style="191" customWidth="1"/>
    <col min="13066" max="13066" width="13.28515625" style="191" customWidth="1"/>
    <col min="13067" max="13067" width="14.85546875" style="191" customWidth="1"/>
    <col min="13068" max="13068" width="12.85546875" style="191" customWidth="1"/>
    <col min="13069" max="13069" width="9.28515625" style="191" customWidth="1"/>
    <col min="13070" max="13070" width="5" style="191" customWidth="1"/>
    <col min="13071" max="13071" width="8" style="191" customWidth="1"/>
    <col min="13072" max="13072" width="7.42578125" style="191" customWidth="1"/>
    <col min="13073" max="13073" width="10.85546875" style="191" customWidth="1"/>
    <col min="13074" max="13074" width="0.140625" style="191" customWidth="1"/>
    <col min="13075" max="13312" width="9.7109375" style="191"/>
    <col min="13313" max="13313" width="8" style="191" customWidth="1"/>
    <col min="13314" max="13314" width="30.7109375" style="191" customWidth="1"/>
    <col min="13315" max="13315" width="14.85546875" style="191" customWidth="1"/>
    <col min="13316" max="13316" width="12.5703125" style="191" customWidth="1"/>
    <col min="13317" max="13317" width="12.7109375" style="191" customWidth="1"/>
    <col min="13318" max="13318" width="13.28515625" style="191" customWidth="1"/>
    <col min="13319" max="13319" width="12.5703125" style="191" customWidth="1"/>
    <col min="13320" max="13320" width="12.28515625" style="191" customWidth="1"/>
    <col min="13321" max="13321" width="12.85546875" style="191" customWidth="1"/>
    <col min="13322" max="13322" width="13.28515625" style="191" customWidth="1"/>
    <col min="13323" max="13323" width="14.85546875" style="191" customWidth="1"/>
    <col min="13324" max="13324" width="12.85546875" style="191" customWidth="1"/>
    <col min="13325" max="13325" width="9.28515625" style="191" customWidth="1"/>
    <col min="13326" max="13326" width="5" style="191" customWidth="1"/>
    <col min="13327" max="13327" width="8" style="191" customWidth="1"/>
    <col min="13328" max="13328" width="7.42578125" style="191" customWidth="1"/>
    <col min="13329" max="13329" width="10.85546875" style="191" customWidth="1"/>
    <col min="13330" max="13330" width="0.140625" style="191" customWidth="1"/>
    <col min="13331" max="13568" width="9.7109375" style="191"/>
    <col min="13569" max="13569" width="8" style="191" customWidth="1"/>
    <col min="13570" max="13570" width="30.7109375" style="191" customWidth="1"/>
    <col min="13571" max="13571" width="14.85546875" style="191" customWidth="1"/>
    <col min="13572" max="13572" width="12.5703125" style="191" customWidth="1"/>
    <col min="13573" max="13573" width="12.7109375" style="191" customWidth="1"/>
    <col min="13574" max="13574" width="13.28515625" style="191" customWidth="1"/>
    <col min="13575" max="13575" width="12.5703125" style="191" customWidth="1"/>
    <col min="13576" max="13576" width="12.28515625" style="191" customWidth="1"/>
    <col min="13577" max="13577" width="12.85546875" style="191" customWidth="1"/>
    <col min="13578" max="13578" width="13.28515625" style="191" customWidth="1"/>
    <col min="13579" max="13579" width="14.85546875" style="191" customWidth="1"/>
    <col min="13580" max="13580" width="12.85546875" style="191" customWidth="1"/>
    <col min="13581" max="13581" width="9.28515625" style="191" customWidth="1"/>
    <col min="13582" max="13582" width="5" style="191" customWidth="1"/>
    <col min="13583" max="13583" width="8" style="191" customWidth="1"/>
    <col min="13584" max="13584" width="7.42578125" style="191" customWidth="1"/>
    <col min="13585" max="13585" width="10.85546875" style="191" customWidth="1"/>
    <col min="13586" max="13586" width="0.140625" style="191" customWidth="1"/>
    <col min="13587" max="13824" width="9.7109375" style="191"/>
    <col min="13825" max="13825" width="8" style="191" customWidth="1"/>
    <col min="13826" max="13826" width="30.7109375" style="191" customWidth="1"/>
    <col min="13827" max="13827" width="14.85546875" style="191" customWidth="1"/>
    <col min="13828" max="13828" width="12.5703125" style="191" customWidth="1"/>
    <col min="13829" max="13829" width="12.7109375" style="191" customWidth="1"/>
    <col min="13830" max="13830" width="13.28515625" style="191" customWidth="1"/>
    <col min="13831" max="13831" width="12.5703125" style="191" customWidth="1"/>
    <col min="13832" max="13832" width="12.28515625" style="191" customWidth="1"/>
    <col min="13833" max="13833" width="12.85546875" style="191" customWidth="1"/>
    <col min="13834" max="13834" width="13.28515625" style="191" customWidth="1"/>
    <col min="13835" max="13835" width="14.85546875" style="191" customWidth="1"/>
    <col min="13836" max="13836" width="12.85546875" style="191" customWidth="1"/>
    <col min="13837" max="13837" width="9.28515625" style="191" customWidth="1"/>
    <col min="13838" max="13838" width="5" style="191" customWidth="1"/>
    <col min="13839" max="13839" width="8" style="191" customWidth="1"/>
    <col min="13840" max="13840" width="7.42578125" style="191" customWidth="1"/>
    <col min="13841" max="13841" width="10.85546875" style="191" customWidth="1"/>
    <col min="13842" max="13842" width="0.140625" style="191" customWidth="1"/>
    <col min="13843" max="14080" width="9.7109375" style="191"/>
    <col min="14081" max="14081" width="8" style="191" customWidth="1"/>
    <col min="14082" max="14082" width="30.7109375" style="191" customWidth="1"/>
    <col min="14083" max="14083" width="14.85546875" style="191" customWidth="1"/>
    <col min="14084" max="14084" width="12.5703125" style="191" customWidth="1"/>
    <col min="14085" max="14085" width="12.7109375" style="191" customWidth="1"/>
    <col min="14086" max="14086" width="13.28515625" style="191" customWidth="1"/>
    <col min="14087" max="14087" width="12.5703125" style="191" customWidth="1"/>
    <col min="14088" max="14088" width="12.28515625" style="191" customWidth="1"/>
    <col min="14089" max="14089" width="12.85546875" style="191" customWidth="1"/>
    <col min="14090" max="14090" width="13.28515625" style="191" customWidth="1"/>
    <col min="14091" max="14091" width="14.85546875" style="191" customWidth="1"/>
    <col min="14092" max="14092" width="12.85546875" style="191" customWidth="1"/>
    <col min="14093" max="14093" width="9.28515625" style="191" customWidth="1"/>
    <col min="14094" max="14094" width="5" style="191" customWidth="1"/>
    <col min="14095" max="14095" width="8" style="191" customWidth="1"/>
    <col min="14096" max="14096" width="7.42578125" style="191" customWidth="1"/>
    <col min="14097" max="14097" width="10.85546875" style="191" customWidth="1"/>
    <col min="14098" max="14098" width="0.140625" style="191" customWidth="1"/>
    <col min="14099" max="14336" width="9.7109375" style="191"/>
    <col min="14337" max="14337" width="8" style="191" customWidth="1"/>
    <col min="14338" max="14338" width="30.7109375" style="191" customWidth="1"/>
    <col min="14339" max="14339" width="14.85546875" style="191" customWidth="1"/>
    <col min="14340" max="14340" width="12.5703125" style="191" customWidth="1"/>
    <col min="14341" max="14341" width="12.7109375" style="191" customWidth="1"/>
    <col min="14342" max="14342" width="13.28515625" style="191" customWidth="1"/>
    <col min="14343" max="14343" width="12.5703125" style="191" customWidth="1"/>
    <col min="14344" max="14344" width="12.28515625" style="191" customWidth="1"/>
    <col min="14345" max="14345" width="12.85546875" style="191" customWidth="1"/>
    <col min="14346" max="14346" width="13.28515625" style="191" customWidth="1"/>
    <col min="14347" max="14347" width="14.85546875" style="191" customWidth="1"/>
    <col min="14348" max="14348" width="12.85546875" style="191" customWidth="1"/>
    <col min="14349" max="14349" width="9.28515625" style="191" customWidth="1"/>
    <col min="14350" max="14350" width="5" style="191" customWidth="1"/>
    <col min="14351" max="14351" width="8" style="191" customWidth="1"/>
    <col min="14352" max="14352" width="7.42578125" style="191" customWidth="1"/>
    <col min="14353" max="14353" width="10.85546875" style="191" customWidth="1"/>
    <col min="14354" max="14354" width="0.140625" style="191" customWidth="1"/>
    <col min="14355" max="14592" width="9.7109375" style="191"/>
    <col min="14593" max="14593" width="8" style="191" customWidth="1"/>
    <col min="14594" max="14594" width="30.7109375" style="191" customWidth="1"/>
    <col min="14595" max="14595" width="14.85546875" style="191" customWidth="1"/>
    <col min="14596" max="14596" width="12.5703125" style="191" customWidth="1"/>
    <col min="14597" max="14597" width="12.7109375" style="191" customWidth="1"/>
    <col min="14598" max="14598" width="13.28515625" style="191" customWidth="1"/>
    <col min="14599" max="14599" width="12.5703125" style="191" customWidth="1"/>
    <col min="14600" max="14600" width="12.28515625" style="191" customWidth="1"/>
    <col min="14601" max="14601" width="12.85546875" style="191" customWidth="1"/>
    <col min="14602" max="14602" width="13.28515625" style="191" customWidth="1"/>
    <col min="14603" max="14603" width="14.85546875" style="191" customWidth="1"/>
    <col min="14604" max="14604" width="12.85546875" style="191" customWidth="1"/>
    <col min="14605" max="14605" width="9.28515625" style="191" customWidth="1"/>
    <col min="14606" max="14606" width="5" style="191" customWidth="1"/>
    <col min="14607" max="14607" width="8" style="191" customWidth="1"/>
    <col min="14608" max="14608" width="7.42578125" style="191" customWidth="1"/>
    <col min="14609" max="14609" width="10.85546875" style="191" customWidth="1"/>
    <col min="14610" max="14610" width="0.140625" style="191" customWidth="1"/>
    <col min="14611" max="14848" width="9.7109375" style="191"/>
    <col min="14849" max="14849" width="8" style="191" customWidth="1"/>
    <col min="14850" max="14850" width="30.7109375" style="191" customWidth="1"/>
    <col min="14851" max="14851" width="14.85546875" style="191" customWidth="1"/>
    <col min="14852" max="14852" width="12.5703125" style="191" customWidth="1"/>
    <col min="14853" max="14853" width="12.7109375" style="191" customWidth="1"/>
    <col min="14854" max="14854" width="13.28515625" style="191" customWidth="1"/>
    <col min="14855" max="14855" width="12.5703125" style="191" customWidth="1"/>
    <col min="14856" max="14856" width="12.28515625" style="191" customWidth="1"/>
    <col min="14857" max="14857" width="12.85546875" style="191" customWidth="1"/>
    <col min="14858" max="14858" width="13.28515625" style="191" customWidth="1"/>
    <col min="14859" max="14859" width="14.85546875" style="191" customWidth="1"/>
    <col min="14860" max="14860" width="12.85546875" style="191" customWidth="1"/>
    <col min="14861" max="14861" width="9.28515625" style="191" customWidth="1"/>
    <col min="14862" max="14862" width="5" style="191" customWidth="1"/>
    <col min="14863" max="14863" width="8" style="191" customWidth="1"/>
    <col min="14864" max="14864" width="7.42578125" style="191" customWidth="1"/>
    <col min="14865" max="14865" width="10.85546875" style="191" customWidth="1"/>
    <col min="14866" max="14866" width="0.140625" style="191" customWidth="1"/>
    <col min="14867" max="15104" width="9.7109375" style="191"/>
    <col min="15105" max="15105" width="8" style="191" customWidth="1"/>
    <col min="15106" max="15106" width="30.7109375" style="191" customWidth="1"/>
    <col min="15107" max="15107" width="14.85546875" style="191" customWidth="1"/>
    <col min="15108" max="15108" width="12.5703125" style="191" customWidth="1"/>
    <col min="15109" max="15109" width="12.7109375" style="191" customWidth="1"/>
    <col min="15110" max="15110" width="13.28515625" style="191" customWidth="1"/>
    <col min="15111" max="15111" width="12.5703125" style="191" customWidth="1"/>
    <col min="15112" max="15112" width="12.28515625" style="191" customWidth="1"/>
    <col min="15113" max="15113" width="12.85546875" style="191" customWidth="1"/>
    <col min="15114" max="15114" width="13.28515625" style="191" customWidth="1"/>
    <col min="15115" max="15115" width="14.85546875" style="191" customWidth="1"/>
    <col min="15116" max="15116" width="12.85546875" style="191" customWidth="1"/>
    <col min="15117" max="15117" width="9.28515625" style="191" customWidth="1"/>
    <col min="15118" max="15118" width="5" style="191" customWidth="1"/>
    <col min="15119" max="15119" width="8" style="191" customWidth="1"/>
    <col min="15120" max="15120" width="7.42578125" style="191" customWidth="1"/>
    <col min="15121" max="15121" width="10.85546875" style="191" customWidth="1"/>
    <col min="15122" max="15122" width="0.140625" style="191" customWidth="1"/>
    <col min="15123" max="15360" width="9.7109375" style="191"/>
    <col min="15361" max="15361" width="8" style="191" customWidth="1"/>
    <col min="15362" max="15362" width="30.7109375" style="191" customWidth="1"/>
    <col min="15363" max="15363" width="14.85546875" style="191" customWidth="1"/>
    <col min="15364" max="15364" width="12.5703125" style="191" customWidth="1"/>
    <col min="15365" max="15365" width="12.7109375" style="191" customWidth="1"/>
    <col min="15366" max="15366" width="13.28515625" style="191" customWidth="1"/>
    <col min="15367" max="15367" width="12.5703125" style="191" customWidth="1"/>
    <col min="15368" max="15368" width="12.28515625" style="191" customWidth="1"/>
    <col min="15369" max="15369" width="12.85546875" style="191" customWidth="1"/>
    <col min="15370" max="15370" width="13.28515625" style="191" customWidth="1"/>
    <col min="15371" max="15371" width="14.85546875" style="191" customWidth="1"/>
    <col min="15372" max="15372" width="12.85546875" style="191" customWidth="1"/>
    <col min="15373" max="15373" width="9.28515625" style="191" customWidth="1"/>
    <col min="15374" max="15374" width="5" style="191" customWidth="1"/>
    <col min="15375" max="15375" width="8" style="191" customWidth="1"/>
    <col min="15376" max="15376" width="7.42578125" style="191" customWidth="1"/>
    <col min="15377" max="15377" width="10.85546875" style="191" customWidth="1"/>
    <col min="15378" max="15378" width="0.140625" style="191" customWidth="1"/>
    <col min="15379" max="15616" width="9.7109375" style="191"/>
    <col min="15617" max="15617" width="8" style="191" customWidth="1"/>
    <col min="15618" max="15618" width="30.7109375" style="191" customWidth="1"/>
    <col min="15619" max="15619" width="14.85546875" style="191" customWidth="1"/>
    <col min="15620" max="15620" width="12.5703125" style="191" customWidth="1"/>
    <col min="15621" max="15621" width="12.7109375" style="191" customWidth="1"/>
    <col min="15622" max="15622" width="13.28515625" style="191" customWidth="1"/>
    <col min="15623" max="15623" width="12.5703125" style="191" customWidth="1"/>
    <col min="15624" max="15624" width="12.28515625" style="191" customWidth="1"/>
    <col min="15625" max="15625" width="12.85546875" style="191" customWidth="1"/>
    <col min="15626" max="15626" width="13.28515625" style="191" customWidth="1"/>
    <col min="15627" max="15627" width="14.85546875" style="191" customWidth="1"/>
    <col min="15628" max="15628" width="12.85546875" style="191" customWidth="1"/>
    <col min="15629" max="15629" width="9.28515625" style="191" customWidth="1"/>
    <col min="15630" max="15630" width="5" style="191" customWidth="1"/>
    <col min="15631" max="15631" width="8" style="191" customWidth="1"/>
    <col min="15632" max="15632" width="7.42578125" style="191" customWidth="1"/>
    <col min="15633" max="15633" width="10.85546875" style="191" customWidth="1"/>
    <col min="15634" max="15634" width="0.140625" style="191" customWidth="1"/>
    <col min="15635" max="15872" width="9.7109375" style="191"/>
    <col min="15873" max="15873" width="8" style="191" customWidth="1"/>
    <col min="15874" max="15874" width="30.7109375" style="191" customWidth="1"/>
    <col min="15875" max="15875" width="14.85546875" style="191" customWidth="1"/>
    <col min="15876" max="15876" width="12.5703125" style="191" customWidth="1"/>
    <col min="15877" max="15877" width="12.7109375" style="191" customWidth="1"/>
    <col min="15878" max="15878" width="13.28515625" style="191" customWidth="1"/>
    <col min="15879" max="15879" width="12.5703125" style="191" customWidth="1"/>
    <col min="15880" max="15880" width="12.28515625" style="191" customWidth="1"/>
    <col min="15881" max="15881" width="12.85546875" style="191" customWidth="1"/>
    <col min="15882" max="15882" width="13.28515625" style="191" customWidth="1"/>
    <col min="15883" max="15883" width="14.85546875" style="191" customWidth="1"/>
    <col min="15884" max="15884" width="12.85546875" style="191" customWidth="1"/>
    <col min="15885" max="15885" width="9.28515625" style="191" customWidth="1"/>
    <col min="15886" max="15886" width="5" style="191" customWidth="1"/>
    <col min="15887" max="15887" width="8" style="191" customWidth="1"/>
    <col min="15888" max="15888" width="7.42578125" style="191" customWidth="1"/>
    <col min="15889" max="15889" width="10.85546875" style="191" customWidth="1"/>
    <col min="15890" max="15890" width="0.140625" style="191" customWidth="1"/>
    <col min="15891" max="16128" width="9.7109375" style="191"/>
    <col min="16129" max="16129" width="8" style="191" customWidth="1"/>
    <col min="16130" max="16130" width="30.7109375" style="191" customWidth="1"/>
    <col min="16131" max="16131" width="14.85546875" style="191" customWidth="1"/>
    <col min="16132" max="16132" width="12.5703125" style="191" customWidth="1"/>
    <col min="16133" max="16133" width="12.7109375" style="191" customWidth="1"/>
    <col min="16134" max="16134" width="13.28515625" style="191" customWidth="1"/>
    <col min="16135" max="16135" width="12.5703125" style="191" customWidth="1"/>
    <col min="16136" max="16136" width="12.28515625" style="191" customWidth="1"/>
    <col min="16137" max="16137" width="12.85546875" style="191" customWidth="1"/>
    <col min="16138" max="16138" width="13.28515625" style="191" customWidth="1"/>
    <col min="16139" max="16139" width="14.85546875" style="191" customWidth="1"/>
    <col min="16140" max="16140" width="12.85546875" style="191" customWidth="1"/>
    <col min="16141" max="16141" width="9.28515625" style="191" customWidth="1"/>
    <col min="16142" max="16142" width="5" style="191" customWidth="1"/>
    <col min="16143" max="16143" width="8" style="191" customWidth="1"/>
    <col min="16144" max="16144" width="7.42578125" style="191" customWidth="1"/>
    <col min="16145" max="16145" width="10.85546875" style="191" customWidth="1"/>
    <col min="16146" max="16146" width="0.140625" style="191" customWidth="1"/>
    <col min="16147" max="16384" width="9.7109375" style="191"/>
  </cols>
  <sheetData>
    <row r="1" spans="1:29" ht="15.75">
      <c r="A1" s="442" t="s">
        <v>312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188"/>
      <c r="P1" s="188"/>
      <c r="Q1" s="189"/>
    </row>
    <row r="2" spans="1:29" ht="15.75">
      <c r="A2" s="442" t="s">
        <v>227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189"/>
      <c r="P2" s="189"/>
      <c r="Q2" s="189"/>
    </row>
    <row r="3" spans="1:29" ht="13.5" thickBot="1">
      <c r="A3" s="443" t="s">
        <v>228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192"/>
      <c r="P3" s="192"/>
      <c r="Q3" s="192"/>
    </row>
    <row r="4" spans="1:29">
      <c r="A4" s="444" t="s">
        <v>104</v>
      </c>
      <c r="B4" s="446" t="s">
        <v>105</v>
      </c>
      <c r="C4" s="446" t="s">
        <v>106</v>
      </c>
      <c r="D4" s="446" t="s">
        <v>229</v>
      </c>
      <c r="E4" s="446"/>
      <c r="F4" s="446"/>
      <c r="G4" s="446"/>
      <c r="H4" s="446"/>
      <c r="I4" s="446"/>
      <c r="J4" s="446"/>
      <c r="K4" s="447" t="s">
        <v>230</v>
      </c>
      <c r="L4" s="446" t="s">
        <v>231</v>
      </c>
      <c r="M4" s="446"/>
      <c r="N4" s="431" t="s">
        <v>232</v>
      </c>
      <c r="O4" s="431" t="s">
        <v>233</v>
      </c>
      <c r="P4" s="431" t="s">
        <v>234</v>
      </c>
      <c r="Q4" s="433" t="s">
        <v>235</v>
      </c>
      <c r="R4" s="435"/>
    </row>
    <row r="5" spans="1:29">
      <c r="A5" s="445"/>
      <c r="B5" s="436"/>
      <c r="C5" s="436"/>
      <c r="D5" s="436" t="s">
        <v>236</v>
      </c>
      <c r="E5" s="437" t="s">
        <v>119</v>
      </c>
      <c r="F5" s="437"/>
      <c r="G5" s="437"/>
      <c r="H5" s="437"/>
      <c r="I5" s="437"/>
      <c r="J5" s="437"/>
      <c r="K5" s="438"/>
      <c r="L5" s="436" t="s">
        <v>237</v>
      </c>
      <c r="M5" s="436" t="s">
        <v>238</v>
      </c>
      <c r="N5" s="432"/>
      <c r="O5" s="432"/>
      <c r="P5" s="432"/>
      <c r="Q5" s="434"/>
      <c r="R5" s="435"/>
    </row>
    <row r="6" spans="1:29">
      <c r="A6" s="445"/>
      <c r="B6" s="436"/>
      <c r="C6" s="436"/>
      <c r="D6" s="436"/>
      <c r="E6" s="438" t="s">
        <v>239</v>
      </c>
      <c r="F6" s="438" t="s">
        <v>127</v>
      </c>
      <c r="G6" s="439" t="s">
        <v>240</v>
      </c>
      <c r="H6" s="440" t="s">
        <v>241</v>
      </c>
      <c r="I6" s="438" t="s">
        <v>242</v>
      </c>
      <c r="J6" s="438"/>
      <c r="K6" s="438"/>
      <c r="L6" s="436"/>
      <c r="M6" s="436"/>
      <c r="N6" s="432"/>
      <c r="O6" s="432"/>
      <c r="P6" s="432"/>
      <c r="Q6" s="434"/>
      <c r="R6" s="435"/>
    </row>
    <row r="7" spans="1:29" ht="38.25">
      <c r="A7" s="445"/>
      <c r="B7" s="436"/>
      <c r="C7" s="436"/>
      <c r="D7" s="436"/>
      <c r="E7" s="438"/>
      <c r="F7" s="438"/>
      <c r="G7" s="439"/>
      <c r="H7" s="440"/>
      <c r="I7" s="193" t="s">
        <v>243</v>
      </c>
      <c r="J7" s="193" t="s">
        <v>244</v>
      </c>
      <c r="K7" s="438"/>
      <c r="L7" s="436"/>
      <c r="M7" s="436"/>
      <c r="N7" s="432"/>
      <c r="O7" s="432"/>
      <c r="P7" s="432"/>
      <c r="Q7" s="434"/>
      <c r="R7" s="435"/>
    </row>
    <row r="8" spans="1:29">
      <c r="A8" s="194" t="s">
        <v>133</v>
      </c>
      <c r="B8" s="195"/>
      <c r="C8" s="441" t="s">
        <v>198</v>
      </c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196"/>
      <c r="S8" s="196"/>
      <c r="T8" s="196"/>
    </row>
    <row r="9" spans="1:29">
      <c r="A9" s="424" t="s">
        <v>245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197"/>
      <c r="S9" s="197"/>
      <c r="T9" s="197"/>
    </row>
    <row r="10" spans="1:29">
      <c r="A10" s="198" t="s">
        <v>246</v>
      </c>
      <c r="B10" s="199"/>
      <c r="C10" s="430" t="s">
        <v>138</v>
      </c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197"/>
      <c r="S10" s="197"/>
      <c r="T10" s="197"/>
    </row>
    <row r="11" spans="1:29" ht="51">
      <c r="A11" s="200" t="s">
        <v>247</v>
      </c>
      <c r="B11" s="201" t="s">
        <v>319</v>
      </c>
      <c r="C11" s="154"/>
      <c r="D11" s="330">
        <f>E11+F11</f>
        <v>311.58</v>
      </c>
      <c r="E11" s="330">
        <v>31</v>
      </c>
      <c r="F11" s="330">
        <v>280.58</v>
      </c>
      <c r="G11" s="330">
        <v>0</v>
      </c>
      <c r="H11" s="330">
        <v>0</v>
      </c>
      <c r="I11" s="330">
        <v>0</v>
      </c>
      <c r="J11" s="330">
        <v>0</v>
      </c>
      <c r="K11" s="330"/>
      <c r="L11" s="330">
        <f>D11</f>
        <v>311.58</v>
      </c>
      <c r="M11" s="331">
        <v>0</v>
      </c>
      <c r="N11" s="332"/>
      <c r="O11" s="202"/>
      <c r="P11" s="202"/>
      <c r="Q11" s="203"/>
      <c r="R11" s="197"/>
      <c r="S11" s="197"/>
      <c r="T11" s="197"/>
    </row>
    <row r="12" spans="1:29" ht="75">
      <c r="A12" s="204" t="s">
        <v>248</v>
      </c>
      <c r="B12" s="150" t="s">
        <v>460</v>
      </c>
      <c r="C12" s="154"/>
      <c r="D12" s="330">
        <f>E12</f>
        <v>193.05</v>
      </c>
      <c r="E12" s="330">
        <v>193.05</v>
      </c>
      <c r="F12" s="330">
        <v>0</v>
      </c>
      <c r="G12" s="330">
        <v>0</v>
      </c>
      <c r="H12" s="330">
        <v>0</v>
      </c>
      <c r="I12" s="330">
        <v>0</v>
      </c>
      <c r="J12" s="330">
        <v>0</v>
      </c>
      <c r="K12" s="330"/>
      <c r="L12" s="330">
        <f>D12</f>
        <v>193.05</v>
      </c>
      <c r="M12" s="331">
        <v>0</v>
      </c>
      <c r="N12" s="332"/>
      <c r="O12" s="202"/>
      <c r="P12" s="202"/>
      <c r="Q12" s="203"/>
      <c r="R12" s="197"/>
      <c r="S12" s="197"/>
      <c r="T12" s="197"/>
    </row>
    <row r="13" spans="1:29" s="213" customFormat="1" ht="75">
      <c r="A13" s="200" t="s">
        <v>249</v>
      </c>
      <c r="B13" s="150" t="s">
        <v>461</v>
      </c>
      <c r="C13" s="206"/>
      <c r="D13" s="333">
        <f>E13+F13</f>
        <v>48.2</v>
      </c>
      <c r="E13" s="333">
        <v>0</v>
      </c>
      <c r="F13" s="333">
        <v>48.2</v>
      </c>
      <c r="G13" s="333">
        <v>0</v>
      </c>
      <c r="H13" s="333">
        <v>0</v>
      </c>
      <c r="I13" s="333">
        <v>0</v>
      </c>
      <c r="J13" s="333">
        <v>0</v>
      </c>
      <c r="K13" s="333"/>
      <c r="L13" s="333">
        <f>D13</f>
        <v>48.2</v>
      </c>
      <c r="M13" s="334" t="s">
        <v>326</v>
      </c>
      <c r="N13" s="335"/>
      <c r="O13" s="208"/>
      <c r="P13" s="209"/>
      <c r="Q13" s="210"/>
      <c r="R13" s="211"/>
      <c r="S13" s="211"/>
      <c r="T13" s="211"/>
      <c r="U13" s="211"/>
      <c r="V13" s="211"/>
      <c r="W13" s="211"/>
      <c r="X13" s="211"/>
      <c r="Y13" s="212"/>
      <c r="Z13" s="212"/>
      <c r="AA13" s="212"/>
      <c r="AB13" s="211"/>
      <c r="AC13" s="211"/>
    </row>
    <row r="14" spans="1:29" s="213" customFormat="1" ht="60">
      <c r="A14" s="200" t="s">
        <v>250</v>
      </c>
      <c r="B14" s="150" t="s">
        <v>462</v>
      </c>
      <c r="C14" s="206"/>
      <c r="D14" s="333">
        <f>E14+F14</f>
        <v>119.29</v>
      </c>
      <c r="E14" s="333">
        <v>92.87</v>
      </c>
      <c r="F14" s="333">
        <v>26.42</v>
      </c>
      <c r="G14" s="333">
        <v>0</v>
      </c>
      <c r="H14" s="333">
        <v>0</v>
      </c>
      <c r="I14" s="333">
        <v>0</v>
      </c>
      <c r="J14" s="333">
        <v>0</v>
      </c>
      <c r="K14" s="333"/>
      <c r="L14" s="333">
        <f>D14</f>
        <v>119.29</v>
      </c>
      <c r="M14" s="334" t="s">
        <v>326</v>
      </c>
      <c r="N14" s="335"/>
      <c r="O14" s="208"/>
      <c r="P14" s="209"/>
      <c r="Q14" s="210"/>
      <c r="R14" s="211"/>
      <c r="S14" s="211"/>
      <c r="T14" s="211"/>
      <c r="U14" s="211"/>
      <c r="V14" s="211"/>
      <c r="W14" s="211"/>
      <c r="X14" s="211"/>
      <c r="Y14" s="212"/>
      <c r="Z14" s="212"/>
      <c r="AA14" s="212"/>
      <c r="AB14" s="211"/>
      <c r="AC14" s="211"/>
    </row>
    <row r="15" spans="1:29" s="213" customFormat="1" ht="15.75">
      <c r="A15" s="200" t="s">
        <v>320</v>
      </c>
      <c r="B15" s="205"/>
      <c r="C15" s="206"/>
      <c r="D15" s="333"/>
      <c r="E15" s="333"/>
      <c r="F15" s="333" t="s">
        <v>471</v>
      </c>
      <c r="G15" s="333"/>
      <c r="H15" s="333"/>
      <c r="I15" s="333"/>
      <c r="J15" s="333"/>
      <c r="K15" s="333"/>
      <c r="L15" s="333"/>
      <c r="M15" s="334"/>
      <c r="N15" s="336"/>
      <c r="O15" s="207"/>
      <c r="P15" s="209"/>
      <c r="Q15" s="210"/>
      <c r="R15" s="211"/>
      <c r="S15" s="211"/>
      <c r="T15" s="211"/>
      <c r="U15" s="211"/>
      <c r="V15" s="211"/>
      <c r="W15" s="211"/>
      <c r="X15" s="211"/>
      <c r="Y15" s="212"/>
      <c r="Z15" s="212"/>
      <c r="AA15" s="212"/>
      <c r="AB15" s="211"/>
      <c r="AC15" s="211"/>
    </row>
    <row r="16" spans="1:29">
      <c r="A16" s="424" t="s">
        <v>251</v>
      </c>
      <c r="B16" s="424"/>
      <c r="C16" s="424"/>
      <c r="D16" s="214">
        <f>E16+F16</f>
        <v>672.12</v>
      </c>
      <c r="E16" s="214">
        <f>SUM(E11:E15)</f>
        <v>316.92</v>
      </c>
      <c r="F16" s="214">
        <f>SUM(F11:F15)</f>
        <v>355.2</v>
      </c>
      <c r="G16" s="214"/>
      <c r="H16" s="214"/>
      <c r="I16" s="214"/>
      <c r="J16" s="214"/>
      <c r="K16" s="214"/>
      <c r="L16" s="214">
        <f>SUM(L11:L15)</f>
        <v>672.12</v>
      </c>
      <c r="M16" s="215"/>
      <c r="N16" s="216"/>
      <c r="O16" s="215"/>
      <c r="P16" s="217"/>
      <c r="Q16" s="217"/>
      <c r="R16" s="218"/>
      <c r="S16" s="218"/>
      <c r="T16" s="218"/>
    </row>
    <row r="17" spans="1:22">
      <c r="A17" s="219" t="s">
        <v>252</v>
      </c>
      <c r="B17" s="220"/>
      <c r="C17" s="425" t="s">
        <v>143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196"/>
      <c r="S17" s="196"/>
      <c r="T17" s="196"/>
    </row>
    <row r="18" spans="1:22" ht="15.75">
      <c r="A18" s="219" t="s">
        <v>253</v>
      </c>
      <c r="B18" s="1"/>
      <c r="C18" s="221"/>
      <c r="D18" s="222">
        <f>E18+F18</f>
        <v>0</v>
      </c>
      <c r="E18" s="223"/>
      <c r="F18" s="221"/>
      <c r="G18" s="221"/>
      <c r="H18" s="221"/>
      <c r="I18" s="221"/>
      <c r="J18" s="221"/>
      <c r="K18" s="221"/>
      <c r="L18" s="224">
        <f>E18+F18</f>
        <v>0</v>
      </c>
      <c r="M18" s="225"/>
      <c r="N18" s="226"/>
      <c r="O18" s="227"/>
      <c r="P18" s="221"/>
      <c r="Q18" s="221"/>
      <c r="R18" s="196"/>
      <c r="S18" s="196"/>
      <c r="T18" s="196"/>
    </row>
    <row r="19" spans="1:22">
      <c r="A19" s="424" t="s">
        <v>254</v>
      </c>
      <c r="B19" s="424"/>
      <c r="C19" s="424"/>
      <c r="D19" s="228">
        <f>D18</f>
        <v>0</v>
      </c>
      <c r="E19" s="228">
        <f>E18</f>
        <v>0</v>
      </c>
      <c r="F19" s="229">
        <f>F18</f>
        <v>0</v>
      </c>
      <c r="G19" s="229"/>
      <c r="H19" s="229"/>
      <c r="I19" s="229"/>
      <c r="J19" s="229"/>
      <c r="K19" s="229"/>
      <c r="L19" s="230">
        <f>L18</f>
        <v>0</v>
      </c>
      <c r="M19" s="231"/>
      <c r="N19" s="232"/>
      <c r="O19" s="233"/>
      <c r="P19" s="229"/>
      <c r="Q19" s="234"/>
      <c r="R19" s="218"/>
      <c r="S19" s="218"/>
      <c r="T19" s="218"/>
    </row>
    <row r="20" spans="1:22" hidden="1">
      <c r="A20" s="235"/>
      <c r="B20" s="229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18"/>
      <c r="S20" s="218"/>
      <c r="T20" s="218"/>
    </row>
    <row r="21" spans="1:22" ht="13.5" thickBot="1">
      <c r="A21" s="426" t="s">
        <v>255</v>
      </c>
      <c r="B21" s="426"/>
      <c r="C21" s="426"/>
      <c r="D21" s="237">
        <v>0</v>
      </c>
      <c r="E21" s="237">
        <v>0</v>
      </c>
      <c r="F21" s="238">
        <v>0</v>
      </c>
      <c r="G21" s="238"/>
      <c r="H21" s="238"/>
      <c r="I21" s="238"/>
      <c r="J21" s="238"/>
      <c r="K21" s="238"/>
      <c r="L21" s="239">
        <v>0</v>
      </c>
      <c r="M21" s="240"/>
      <c r="N21" s="238"/>
      <c r="O21" s="240"/>
      <c r="P21" s="240"/>
      <c r="Q21" s="240"/>
      <c r="R21" s="218"/>
      <c r="S21" s="218"/>
      <c r="T21" s="218"/>
    </row>
    <row r="22" spans="1:22" s="243" customFormat="1" ht="29.25" customHeight="1" thickBot="1">
      <c r="A22" s="427" t="s">
        <v>256</v>
      </c>
      <c r="B22" s="428"/>
      <c r="C22" s="428"/>
      <c r="D22" s="337">
        <f>D19+D16</f>
        <v>672.12</v>
      </c>
      <c r="E22" s="338">
        <f>E21+E19+E16</f>
        <v>316.92</v>
      </c>
      <c r="F22" s="339">
        <f>F19+F16</f>
        <v>355.2</v>
      </c>
      <c r="G22" s="339"/>
      <c r="H22" s="339"/>
      <c r="I22" s="339"/>
      <c r="J22" s="339"/>
      <c r="K22" s="339"/>
      <c r="L22" s="340">
        <f>L21+L19+L16</f>
        <v>672.12</v>
      </c>
      <c r="M22" s="341"/>
      <c r="N22" s="342"/>
      <c r="O22" s="343"/>
      <c r="P22" s="343"/>
      <c r="Q22" s="344"/>
      <c r="R22" s="241"/>
      <c r="S22" s="241"/>
      <c r="T22" s="241"/>
      <c r="U22" s="242"/>
      <c r="V22" s="242"/>
    </row>
    <row r="23" spans="1:22">
      <c r="A23" s="244" t="s">
        <v>60</v>
      </c>
      <c r="B23" s="244"/>
      <c r="C23" s="244"/>
      <c r="D23" s="244"/>
      <c r="E23" s="196">
        <v>316.92</v>
      </c>
      <c r="F23" s="244">
        <v>355.2</v>
      </c>
      <c r="G23" s="244"/>
      <c r="H23" s="196"/>
      <c r="I23" s="244" t="s">
        <v>1</v>
      </c>
      <c r="J23" s="244"/>
      <c r="K23" s="190"/>
      <c r="L23" s="190"/>
    </row>
    <row r="24" spans="1:22">
      <c r="A24" s="429" t="s">
        <v>257</v>
      </c>
      <c r="B24" s="429"/>
      <c r="C24" s="429"/>
      <c r="E24" s="423" t="s">
        <v>224</v>
      </c>
      <c r="F24" s="423"/>
      <c r="G24" s="423"/>
      <c r="I24" s="245" t="s">
        <v>258</v>
      </c>
      <c r="J24" s="245"/>
    </row>
    <row r="26" spans="1:22">
      <c r="A26" s="244" t="s">
        <v>221</v>
      </c>
      <c r="B26" s="244"/>
      <c r="C26" s="244"/>
      <c r="D26" s="244"/>
      <c r="E26" s="196"/>
      <c r="F26" s="244"/>
      <c r="G26" s="244"/>
      <c r="H26" s="196"/>
      <c r="I26" s="244" t="s">
        <v>222</v>
      </c>
      <c r="J26" s="244"/>
    </row>
    <row r="27" spans="1:22" ht="12.75" customHeight="1">
      <c r="A27" s="421" t="s">
        <v>223</v>
      </c>
      <c r="B27" s="421"/>
      <c r="C27" s="421"/>
      <c r="D27" s="421"/>
      <c r="E27" s="423" t="s">
        <v>224</v>
      </c>
      <c r="F27" s="423"/>
      <c r="G27" s="423"/>
      <c r="I27" s="245" t="s">
        <v>258</v>
      </c>
      <c r="J27" s="245"/>
    </row>
    <row r="28" spans="1:22">
      <c r="A28" s="422"/>
      <c r="B28" s="422"/>
      <c r="C28" s="422"/>
      <c r="D28" s="422"/>
    </row>
    <row r="29" spans="1:22">
      <c r="A29" s="247"/>
      <c r="B29" s="247"/>
      <c r="C29" s="247"/>
      <c r="D29" s="247"/>
    </row>
    <row r="30" spans="1:22">
      <c r="A30" s="244" t="s">
        <v>2</v>
      </c>
      <c r="B30" s="244"/>
      <c r="C30" s="244"/>
      <c r="D30" s="244"/>
      <c r="E30" s="196"/>
      <c r="F30" s="244"/>
      <c r="G30" s="244"/>
      <c r="H30" s="196"/>
      <c r="I30" s="244" t="s">
        <v>3</v>
      </c>
      <c r="J30" s="244"/>
    </row>
    <row r="31" spans="1:22">
      <c r="A31" s="421"/>
      <c r="B31" s="421"/>
      <c r="C31" s="421"/>
      <c r="D31" s="421"/>
      <c r="E31" s="423" t="s">
        <v>224</v>
      </c>
      <c r="F31" s="423"/>
      <c r="G31" s="423"/>
      <c r="I31" s="245" t="s">
        <v>258</v>
      </c>
      <c r="J31" s="245"/>
    </row>
    <row r="33" spans="5:6">
      <c r="E33" s="369"/>
      <c r="F33" s="369"/>
    </row>
  </sheetData>
  <mergeCells count="37">
    <mergeCell ref="A1:N1"/>
    <mergeCell ref="A2:N2"/>
    <mergeCell ref="A3:N3"/>
    <mergeCell ref="A4:A7"/>
    <mergeCell ref="B4:B7"/>
    <mergeCell ref="C4:C7"/>
    <mergeCell ref="D4:J4"/>
    <mergeCell ref="K4:K7"/>
    <mergeCell ref="L4:M4"/>
    <mergeCell ref="N4:N7"/>
    <mergeCell ref="C10:Q10"/>
    <mergeCell ref="O4:O7"/>
    <mergeCell ref="P4:P7"/>
    <mergeCell ref="Q4:Q7"/>
    <mergeCell ref="R4:R7"/>
    <mergeCell ref="D5:D7"/>
    <mergeCell ref="E5:J5"/>
    <mergeCell ref="L5:L7"/>
    <mergeCell ref="M5:M7"/>
    <mergeCell ref="E6:E7"/>
    <mergeCell ref="F6:F7"/>
    <mergeCell ref="G6:G7"/>
    <mergeCell ref="H6:H7"/>
    <mergeCell ref="I6:J6"/>
    <mergeCell ref="C8:Q8"/>
    <mergeCell ref="A9:Q9"/>
    <mergeCell ref="A27:D28"/>
    <mergeCell ref="E27:G27"/>
    <mergeCell ref="A31:D31"/>
    <mergeCell ref="E31:G31"/>
    <mergeCell ref="A16:C16"/>
    <mergeCell ref="C17:Q17"/>
    <mergeCell ref="A19:C19"/>
    <mergeCell ref="A21:C21"/>
    <mergeCell ref="A22:C22"/>
    <mergeCell ref="A24:C24"/>
    <mergeCell ref="E24:G24"/>
  </mergeCells>
  <pageMargins left="0.25" right="0.25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85" zoomScaleSheetLayoutView="85" workbookViewId="0">
      <selection activeCell="E32" sqref="E32"/>
    </sheetView>
  </sheetViews>
  <sheetFormatPr defaultRowHeight="15"/>
  <cols>
    <col min="1" max="1" width="6.42578125" customWidth="1"/>
    <col min="2" max="2" width="38.140625" bestFit="1" customWidth="1"/>
    <col min="3" max="3" width="11.7109375" customWidth="1"/>
    <col min="4" max="4" width="13.140625" customWidth="1"/>
    <col min="5" max="5" width="13.28515625" customWidth="1"/>
    <col min="6" max="6" width="15.7109375" customWidth="1"/>
    <col min="7" max="7" width="11.42578125" customWidth="1"/>
    <col min="257" max="257" width="6.42578125" customWidth="1"/>
    <col min="258" max="258" width="25.42578125" customWidth="1"/>
    <col min="259" max="259" width="11.7109375" customWidth="1"/>
    <col min="260" max="260" width="13.140625" customWidth="1"/>
    <col min="261" max="261" width="13.28515625" customWidth="1"/>
    <col min="262" max="262" width="15.7109375" customWidth="1"/>
    <col min="513" max="513" width="6.42578125" customWidth="1"/>
    <col min="514" max="514" width="25.42578125" customWidth="1"/>
    <col min="515" max="515" width="11.7109375" customWidth="1"/>
    <col min="516" max="516" width="13.140625" customWidth="1"/>
    <col min="517" max="517" width="13.28515625" customWidth="1"/>
    <col min="518" max="518" width="15.7109375" customWidth="1"/>
    <col min="769" max="769" width="6.42578125" customWidth="1"/>
    <col min="770" max="770" width="25.42578125" customWidth="1"/>
    <col min="771" max="771" width="11.7109375" customWidth="1"/>
    <col min="772" max="772" width="13.140625" customWidth="1"/>
    <col min="773" max="773" width="13.28515625" customWidth="1"/>
    <col min="774" max="774" width="15.7109375" customWidth="1"/>
    <col min="1025" max="1025" width="6.42578125" customWidth="1"/>
    <col min="1026" max="1026" width="25.42578125" customWidth="1"/>
    <col min="1027" max="1027" width="11.7109375" customWidth="1"/>
    <col min="1028" max="1028" width="13.140625" customWidth="1"/>
    <col min="1029" max="1029" width="13.28515625" customWidth="1"/>
    <col min="1030" max="1030" width="15.7109375" customWidth="1"/>
    <col min="1281" max="1281" width="6.42578125" customWidth="1"/>
    <col min="1282" max="1282" width="25.42578125" customWidth="1"/>
    <col min="1283" max="1283" width="11.7109375" customWidth="1"/>
    <col min="1284" max="1284" width="13.140625" customWidth="1"/>
    <col min="1285" max="1285" width="13.28515625" customWidth="1"/>
    <col min="1286" max="1286" width="15.7109375" customWidth="1"/>
    <col min="1537" max="1537" width="6.42578125" customWidth="1"/>
    <col min="1538" max="1538" width="25.42578125" customWidth="1"/>
    <col min="1539" max="1539" width="11.7109375" customWidth="1"/>
    <col min="1540" max="1540" width="13.140625" customWidth="1"/>
    <col min="1541" max="1541" width="13.28515625" customWidth="1"/>
    <col min="1542" max="1542" width="15.7109375" customWidth="1"/>
    <col min="1793" max="1793" width="6.42578125" customWidth="1"/>
    <col min="1794" max="1794" width="25.42578125" customWidth="1"/>
    <col min="1795" max="1795" width="11.7109375" customWidth="1"/>
    <col min="1796" max="1796" width="13.140625" customWidth="1"/>
    <col min="1797" max="1797" width="13.28515625" customWidth="1"/>
    <col min="1798" max="1798" width="15.7109375" customWidth="1"/>
    <col min="2049" max="2049" width="6.42578125" customWidth="1"/>
    <col min="2050" max="2050" width="25.42578125" customWidth="1"/>
    <col min="2051" max="2051" width="11.7109375" customWidth="1"/>
    <col min="2052" max="2052" width="13.140625" customWidth="1"/>
    <col min="2053" max="2053" width="13.28515625" customWidth="1"/>
    <col min="2054" max="2054" width="15.7109375" customWidth="1"/>
    <col min="2305" max="2305" width="6.42578125" customWidth="1"/>
    <col min="2306" max="2306" width="25.42578125" customWidth="1"/>
    <col min="2307" max="2307" width="11.7109375" customWidth="1"/>
    <col min="2308" max="2308" width="13.140625" customWidth="1"/>
    <col min="2309" max="2309" width="13.28515625" customWidth="1"/>
    <col min="2310" max="2310" width="15.7109375" customWidth="1"/>
    <col min="2561" max="2561" width="6.42578125" customWidth="1"/>
    <col min="2562" max="2562" width="25.42578125" customWidth="1"/>
    <col min="2563" max="2563" width="11.7109375" customWidth="1"/>
    <col min="2564" max="2564" width="13.140625" customWidth="1"/>
    <col min="2565" max="2565" width="13.28515625" customWidth="1"/>
    <col min="2566" max="2566" width="15.7109375" customWidth="1"/>
    <col min="2817" max="2817" width="6.42578125" customWidth="1"/>
    <col min="2818" max="2818" width="25.42578125" customWidth="1"/>
    <col min="2819" max="2819" width="11.7109375" customWidth="1"/>
    <col min="2820" max="2820" width="13.140625" customWidth="1"/>
    <col min="2821" max="2821" width="13.28515625" customWidth="1"/>
    <col min="2822" max="2822" width="15.7109375" customWidth="1"/>
    <col min="3073" max="3073" width="6.42578125" customWidth="1"/>
    <col min="3074" max="3074" width="25.42578125" customWidth="1"/>
    <col min="3075" max="3075" width="11.7109375" customWidth="1"/>
    <col min="3076" max="3076" width="13.140625" customWidth="1"/>
    <col min="3077" max="3077" width="13.28515625" customWidth="1"/>
    <col min="3078" max="3078" width="15.7109375" customWidth="1"/>
    <col min="3329" max="3329" width="6.42578125" customWidth="1"/>
    <col min="3330" max="3330" width="25.42578125" customWidth="1"/>
    <col min="3331" max="3331" width="11.7109375" customWidth="1"/>
    <col min="3332" max="3332" width="13.140625" customWidth="1"/>
    <col min="3333" max="3333" width="13.28515625" customWidth="1"/>
    <col min="3334" max="3334" width="15.7109375" customWidth="1"/>
    <col min="3585" max="3585" width="6.42578125" customWidth="1"/>
    <col min="3586" max="3586" width="25.42578125" customWidth="1"/>
    <col min="3587" max="3587" width="11.7109375" customWidth="1"/>
    <col min="3588" max="3588" width="13.140625" customWidth="1"/>
    <col min="3589" max="3589" width="13.28515625" customWidth="1"/>
    <col min="3590" max="3590" width="15.7109375" customWidth="1"/>
    <col min="3841" max="3841" width="6.42578125" customWidth="1"/>
    <col min="3842" max="3842" width="25.42578125" customWidth="1"/>
    <col min="3843" max="3843" width="11.7109375" customWidth="1"/>
    <col min="3844" max="3844" width="13.140625" customWidth="1"/>
    <col min="3845" max="3845" width="13.28515625" customWidth="1"/>
    <col min="3846" max="3846" width="15.7109375" customWidth="1"/>
    <col min="4097" max="4097" width="6.42578125" customWidth="1"/>
    <col min="4098" max="4098" width="25.42578125" customWidth="1"/>
    <col min="4099" max="4099" width="11.7109375" customWidth="1"/>
    <col min="4100" max="4100" width="13.140625" customWidth="1"/>
    <col min="4101" max="4101" width="13.28515625" customWidth="1"/>
    <col min="4102" max="4102" width="15.7109375" customWidth="1"/>
    <col min="4353" max="4353" width="6.42578125" customWidth="1"/>
    <col min="4354" max="4354" width="25.42578125" customWidth="1"/>
    <col min="4355" max="4355" width="11.7109375" customWidth="1"/>
    <col min="4356" max="4356" width="13.140625" customWidth="1"/>
    <col min="4357" max="4357" width="13.28515625" customWidth="1"/>
    <col min="4358" max="4358" width="15.7109375" customWidth="1"/>
    <col min="4609" max="4609" width="6.42578125" customWidth="1"/>
    <col min="4610" max="4610" width="25.42578125" customWidth="1"/>
    <col min="4611" max="4611" width="11.7109375" customWidth="1"/>
    <col min="4612" max="4612" width="13.140625" customWidth="1"/>
    <col min="4613" max="4613" width="13.28515625" customWidth="1"/>
    <col min="4614" max="4614" width="15.7109375" customWidth="1"/>
    <col min="4865" max="4865" width="6.42578125" customWidth="1"/>
    <col min="4866" max="4866" width="25.42578125" customWidth="1"/>
    <col min="4867" max="4867" width="11.7109375" customWidth="1"/>
    <col min="4868" max="4868" width="13.140625" customWidth="1"/>
    <col min="4869" max="4869" width="13.28515625" customWidth="1"/>
    <col min="4870" max="4870" width="15.7109375" customWidth="1"/>
    <col min="5121" max="5121" width="6.42578125" customWidth="1"/>
    <col min="5122" max="5122" width="25.42578125" customWidth="1"/>
    <col min="5123" max="5123" width="11.7109375" customWidth="1"/>
    <col min="5124" max="5124" width="13.140625" customWidth="1"/>
    <col min="5125" max="5125" width="13.28515625" customWidth="1"/>
    <col min="5126" max="5126" width="15.7109375" customWidth="1"/>
    <col min="5377" max="5377" width="6.42578125" customWidth="1"/>
    <col min="5378" max="5378" width="25.42578125" customWidth="1"/>
    <col min="5379" max="5379" width="11.7109375" customWidth="1"/>
    <col min="5380" max="5380" width="13.140625" customWidth="1"/>
    <col min="5381" max="5381" width="13.28515625" customWidth="1"/>
    <col min="5382" max="5382" width="15.7109375" customWidth="1"/>
    <col min="5633" max="5633" width="6.42578125" customWidth="1"/>
    <col min="5634" max="5634" width="25.42578125" customWidth="1"/>
    <col min="5635" max="5635" width="11.7109375" customWidth="1"/>
    <col min="5636" max="5636" width="13.140625" customWidth="1"/>
    <col min="5637" max="5637" width="13.28515625" customWidth="1"/>
    <col min="5638" max="5638" width="15.7109375" customWidth="1"/>
    <col min="5889" max="5889" width="6.42578125" customWidth="1"/>
    <col min="5890" max="5890" width="25.42578125" customWidth="1"/>
    <col min="5891" max="5891" width="11.7109375" customWidth="1"/>
    <col min="5892" max="5892" width="13.140625" customWidth="1"/>
    <col min="5893" max="5893" width="13.28515625" customWidth="1"/>
    <col min="5894" max="5894" width="15.7109375" customWidth="1"/>
    <col min="6145" max="6145" width="6.42578125" customWidth="1"/>
    <col min="6146" max="6146" width="25.42578125" customWidth="1"/>
    <col min="6147" max="6147" width="11.7109375" customWidth="1"/>
    <col min="6148" max="6148" width="13.140625" customWidth="1"/>
    <col min="6149" max="6149" width="13.28515625" customWidth="1"/>
    <col min="6150" max="6150" width="15.7109375" customWidth="1"/>
    <col min="6401" max="6401" width="6.42578125" customWidth="1"/>
    <col min="6402" max="6402" width="25.42578125" customWidth="1"/>
    <col min="6403" max="6403" width="11.7109375" customWidth="1"/>
    <col min="6404" max="6404" width="13.140625" customWidth="1"/>
    <col min="6405" max="6405" width="13.28515625" customWidth="1"/>
    <col min="6406" max="6406" width="15.7109375" customWidth="1"/>
    <col min="6657" max="6657" width="6.42578125" customWidth="1"/>
    <col min="6658" max="6658" width="25.42578125" customWidth="1"/>
    <col min="6659" max="6659" width="11.7109375" customWidth="1"/>
    <col min="6660" max="6660" width="13.140625" customWidth="1"/>
    <col min="6661" max="6661" width="13.28515625" customWidth="1"/>
    <col min="6662" max="6662" width="15.7109375" customWidth="1"/>
    <col min="6913" max="6913" width="6.42578125" customWidth="1"/>
    <col min="6914" max="6914" width="25.42578125" customWidth="1"/>
    <col min="6915" max="6915" width="11.7109375" customWidth="1"/>
    <col min="6916" max="6916" width="13.140625" customWidth="1"/>
    <col min="6917" max="6917" width="13.28515625" customWidth="1"/>
    <col min="6918" max="6918" width="15.7109375" customWidth="1"/>
    <col min="7169" max="7169" width="6.42578125" customWidth="1"/>
    <col min="7170" max="7170" width="25.42578125" customWidth="1"/>
    <col min="7171" max="7171" width="11.7109375" customWidth="1"/>
    <col min="7172" max="7172" width="13.140625" customWidth="1"/>
    <col min="7173" max="7173" width="13.28515625" customWidth="1"/>
    <col min="7174" max="7174" width="15.7109375" customWidth="1"/>
    <col min="7425" max="7425" width="6.42578125" customWidth="1"/>
    <col min="7426" max="7426" width="25.42578125" customWidth="1"/>
    <col min="7427" max="7427" width="11.7109375" customWidth="1"/>
    <col min="7428" max="7428" width="13.140625" customWidth="1"/>
    <col min="7429" max="7429" width="13.28515625" customWidth="1"/>
    <col min="7430" max="7430" width="15.7109375" customWidth="1"/>
    <col min="7681" max="7681" width="6.42578125" customWidth="1"/>
    <col min="7682" max="7682" width="25.42578125" customWidth="1"/>
    <col min="7683" max="7683" width="11.7109375" customWidth="1"/>
    <col min="7684" max="7684" width="13.140625" customWidth="1"/>
    <col min="7685" max="7685" width="13.28515625" customWidth="1"/>
    <col min="7686" max="7686" width="15.7109375" customWidth="1"/>
    <col min="7937" max="7937" width="6.42578125" customWidth="1"/>
    <col min="7938" max="7938" width="25.42578125" customWidth="1"/>
    <col min="7939" max="7939" width="11.7109375" customWidth="1"/>
    <col min="7940" max="7940" width="13.140625" customWidth="1"/>
    <col min="7941" max="7941" width="13.28515625" customWidth="1"/>
    <col min="7942" max="7942" width="15.7109375" customWidth="1"/>
    <col min="8193" max="8193" width="6.42578125" customWidth="1"/>
    <col min="8194" max="8194" width="25.42578125" customWidth="1"/>
    <col min="8195" max="8195" width="11.7109375" customWidth="1"/>
    <col min="8196" max="8196" width="13.140625" customWidth="1"/>
    <col min="8197" max="8197" width="13.28515625" customWidth="1"/>
    <col min="8198" max="8198" width="15.7109375" customWidth="1"/>
    <col min="8449" max="8449" width="6.42578125" customWidth="1"/>
    <col min="8450" max="8450" width="25.42578125" customWidth="1"/>
    <col min="8451" max="8451" width="11.7109375" customWidth="1"/>
    <col min="8452" max="8452" width="13.140625" customWidth="1"/>
    <col min="8453" max="8453" width="13.28515625" customWidth="1"/>
    <col min="8454" max="8454" width="15.7109375" customWidth="1"/>
    <col min="8705" max="8705" width="6.42578125" customWidth="1"/>
    <col min="8706" max="8706" width="25.42578125" customWidth="1"/>
    <col min="8707" max="8707" width="11.7109375" customWidth="1"/>
    <col min="8708" max="8708" width="13.140625" customWidth="1"/>
    <col min="8709" max="8709" width="13.28515625" customWidth="1"/>
    <col min="8710" max="8710" width="15.7109375" customWidth="1"/>
    <col min="8961" max="8961" width="6.42578125" customWidth="1"/>
    <col min="8962" max="8962" width="25.42578125" customWidth="1"/>
    <col min="8963" max="8963" width="11.7109375" customWidth="1"/>
    <col min="8964" max="8964" width="13.140625" customWidth="1"/>
    <col min="8965" max="8965" width="13.28515625" customWidth="1"/>
    <col min="8966" max="8966" width="15.7109375" customWidth="1"/>
    <col min="9217" max="9217" width="6.42578125" customWidth="1"/>
    <col min="9218" max="9218" width="25.42578125" customWidth="1"/>
    <col min="9219" max="9219" width="11.7109375" customWidth="1"/>
    <col min="9220" max="9220" width="13.140625" customWidth="1"/>
    <col min="9221" max="9221" width="13.28515625" customWidth="1"/>
    <col min="9222" max="9222" width="15.7109375" customWidth="1"/>
    <col min="9473" max="9473" width="6.42578125" customWidth="1"/>
    <col min="9474" max="9474" width="25.42578125" customWidth="1"/>
    <col min="9475" max="9475" width="11.7109375" customWidth="1"/>
    <col min="9476" max="9476" width="13.140625" customWidth="1"/>
    <col min="9477" max="9477" width="13.28515625" customWidth="1"/>
    <col min="9478" max="9478" width="15.7109375" customWidth="1"/>
    <col min="9729" max="9729" width="6.42578125" customWidth="1"/>
    <col min="9730" max="9730" width="25.42578125" customWidth="1"/>
    <col min="9731" max="9731" width="11.7109375" customWidth="1"/>
    <col min="9732" max="9732" width="13.140625" customWidth="1"/>
    <col min="9733" max="9733" width="13.28515625" customWidth="1"/>
    <col min="9734" max="9734" width="15.7109375" customWidth="1"/>
    <col min="9985" max="9985" width="6.42578125" customWidth="1"/>
    <col min="9986" max="9986" width="25.42578125" customWidth="1"/>
    <col min="9987" max="9987" width="11.7109375" customWidth="1"/>
    <col min="9988" max="9988" width="13.140625" customWidth="1"/>
    <col min="9989" max="9989" width="13.28515625" customWidth="1"/>
    <col min="9990" max="9990" width="15.7109375" customWidth="1"/>
    <col min="10241" max="10241" width="6.42578125" customWidth="1"/>
    <col min="10242" max="10242" width="25.42578125" customWidth="1"/>
    <col min="10243" max="10243" width="11.7109375" customWidth="1"/>
    <col min="10244" max="10244" width="13.140625" customWidth="1"/>
    <col min="10245" max="10245" width="13.28515625" customWidth="1"/>
    <col min="10246" max="10246" width="15.7109375" customWidth="1"/>
    <col min="10497" max="10497" width="6.42578125" customWidth="1"/>
    <col min="10498" max="10498" width="25.42578125" customWidth="1"/>
    <col min="10499" max="10499" width="11.7109375" customWidth="1"/>
    <col min="10500" max="10500" width="13.140625" customWidth="1"/>
    <col min="10501" max="10501" width="13.28515625" customWidth="1"/>
    <col min="10502" max="10502" width="15.7109375" customWidth="1"/>
    <col min="10753" max="10753" width="6.42578125" customWidth="1"/>
    <col min="10754" max="10754" width="25.42578125" customWidth="1"/>
    <col min="10755" max="10755" width="11.7109375" customWidth="1"/>
    <col min="10756" max="10756" width="13.140625" customWidth="1"/>
    <col min="10757" max="10757" width="13.28515625" customWidth="1"/>
    <col min="10758" max="10758" width="15.7109375" customWidth="1"/>
    <col min="11009" max="11009" width="6.42578125" customWidth="1"/>
    <col min="11010" max="11010" width="25.42578125" customWidth="1"/>
    <col min="11011" max="11011" width="11.7109375" customWidth="1"/>
    <col min="11012" max="11012" width="13.140625" customWidth="1"/>
    <col min="11013" max="11013" width="13.28515625" customWidth="1"/>
    <col min="11014" max="11014" width="15.7109375" customWidth="1"/>
    <col min="11265" max="11265" width="6.42578125" customWidth="1"/>
    <col min="11266" max="11266" width="25.42578125" customWidth="1"/>
    <col min="11267" max="11267" width="11.7109375" customWidth="1"/>
    <col min="11268" max="11268" width="13.140625" customWidth="1"/>
    <col min="11269" max="11269" width="13.28515625" customWidth="1"/>
    <col min="11270" max="11270" width="15.7109375" customWidth="1"/>
    <col min="11521" max="11521" width="6.42578125" customWidth="1"/>
    <col min="11522" max="11522" width="25.42578125" customWidth="1"/>
    <col min="11523" max="11523" width="11.7109375" customWidth="1"/>
    <col min="11524" max="11524" width="13.140625" customWidth="1"/>
    <col min="11525" max="11525" width="13.28515625" customWidth="1"/>
    <col min="11526" max="11526" width="15.7109375" customWidth="1"/>
    <col min="11777" max="11777" width="6.42578125" customWidth="1"/>
    <col min="11778" max="11778" width="25.42578125" customWidth="1"/>
    <col min="11779" max="11779" width="11.7109375" customWidth="1"/>
    <col min="11780" max="11780" width="13.140625" customWidth="1"/>
    <col min="11781" max="11781" width="13.28515625" customWidth="1"/>
    <col min="11782" max="11782" width="15.7109375" customWidth="1"/>
    <col min="12033" max="12033" width="6.42578125" customWidth="1"/>
    <col min="12034" max="12034" width="25.42578125" customWidth="1"/>
    <col min="12035" max="12035" width="11.7109375" customWidth="1"/>
    <col min="12036" max="12036" width="13.140625" customWidth="1"/>
    <col min="12037" max="12037" width="13.28515625" customWidth="1"/>
    <col min="12038" max="12038" width="15.7109375" customWidth="1"/>
    <col min="12289" max="12289" width="6.42578125" customWidth="1"/>
    <col min="12290" max="12290" width="25.42578125" customWidth="1"/>
    <col min="12291" max="12291" width="11.7109375" customWidth="1"/>
    <col min="12292" max="12292" width="13.140625" customWidth="1"/>
    <col min="12293" max="12293" width="13.28515625" customWidth="1"/>
    <col min="12294" max="12294" width="15.7109375" customWidth="1"/>
    <col min="12545" max="12545" width="6.42578125" customWidth="1"/>
    <col min="12546" max="12546" width="25.42578125" customWidth="1"/>
    <col min="12547" max="12547" width="11.7109375" customWidth="1"/>
    <col min="12548" max="12548" width="13.140625" customWidth="1"/>
    <col min="12549" max="12549" width="13.28515625" customWidth="1"/>
    <col min="12550" max="12550" width="15.7109375" customWidth="1"/>
    <col min="12801" max="12801" width="6.42578125" customWidth="1"/>
    <col min="12802" max="12802" width="25.42578125" customWidth="1"/>
    <col min="12803" max="12803" width="11.7109375" customWidth="1"/>
    <col min="12804" max="12804" width="13.140625" customWidth="1"/>
    <col min="12805" max="12805" width="13.28515625" customWidth="1"/>
    <col min="12806" max="12806" width="15.7109375" customWidth="1"/>
    <col min="13057" max="13057" width="6.42578125" customWidth="1"/>
    <col min="13058" max="13058" width="25.42578125" customWidth="1"/>
    <col min="13059" max="13059" width="11.7109375" customWidth="1"/>
    <col min="13060" max="13060" width="13.140625" customWidth="1"/>
    <col min="13061" max="13061" width="13.28515625" customWidth="1"/>
    <col min="13062" max="13062" width="15.7109375" customWidth="1"/>
    <col min="13313" max="13313" width="6.42578125" customWidth="1"/>
    <col min="13314" max="13314" width="25.42578125" customWidth="1"/>
    <col min="13315" max="13315" width="11.7109375" customWidth="1"/>
    <col min="13316" max="13316" width="13.140625" customWidth="1"/>
    <col min="13317" max="13317" width="13.28515625" customWidth="1"/>
    <col min="13318" max="13318" width="15.7109375" customWidth="1"/>
    <col min="13569" max="13569" width="6.42578125" customWidth="1"/>
    <col min="13570" max="13570" width="25.42578125" customWidth="1"/>
    <col min="13571" max="13571" width="11.7109375" customWidth="1"/>
    <col min="13572" max="13572" width="13.140625" customWidth="1"/>
    <col min="13573" max="13573" width="13.28515625" customWidth="1"/>
    <col min="13574" max="13574" width="15.7109375" customWidth="1"/>
    <col min="13825" max="13825" width="6.42578125" customWidth="1"/>
    <col min="13826" max="13826" width="25.42578125" customWidth="1"/>
    <col min="13827" max="13827" width="11.7109375" customWidth="1"/>
    <col min="13828" max="13828" width="13.140625" customWidth="1"/>
    <col min="13829" max="13829" width="13.28515625" customWidth="1"/>
    <col min="13830" max="13830" width="15.7109375" customWidth="1"/>
    <col min="14081" max="14081" width="6.42578125" customWidth="1"/>
    <col min="14082" max="14082" width="25.42578125" customWidth="1"/>
    <col min="14083" max="14083" width="11.7109375" customWidth="1"/>
    <col min="14084" max="14084" width="13.140625" customWidth="1"/>
    <col min="14085" max="14085" width="13.28515625" customWidth="1"/>
    <col min="14086" max="14086" width="15.7109375" customWidth="1"/>
    <col min="14337" max="14337" width="6.42578125" customWidth="1"/>
    <col min="14338" max="14338" width="25.42578125" customWidth="1"/>
    <col min="14339" max="14339" width="11.7109375" customWidth="1"/>
    <col min="14340" max="14340" width="13.140625" customWidth="1"/>
    <col min="14341" max="14341" width="13.28515625" customWidth="1"/>
    <col min="14342" max="14342" width="15.7109375" customWidth="1"/>
    <col min="14593" max="14593" width="6.42578125" customWidth="1"/>
    <col min="14594" max="14594" width="25.42578125" customWidth="1"/>
    <col min="14595" max="14595" width="11.7109375" customWidth="1"/>
    <col min="14596" max="14596" width="13.140625" customWidth="1"/>
    <col min="14597" max="14597" width="13.28515625" customWidth="1"/>
    <col min="14598" max="14598" width="15.7109375" customWidth="1"/>
    <col min="14849" max="14849" width="6.42578125" customWidth="1"/>
    <col min="14850" max="14850" width="25.42578125" customWidth="1"/>
    <col min="14851" max="14851" width="11.7109375" customWidth="1"/>
    <col min="14852" max="14852" width="13.140625" customWidth="1"/>
    <col min="14853" max="14853" width="13.28515625" customWidth="1"/>
    <col min="14854" max="14854" width="15.7109375" customWidth="1"/>
    <col min="15105" max="15105" width="6.42578125" customWidth="1"/>
    <col min="15106" max="15106" width="25.42578125" customWidth="1"/>
    <col min="15107" max="15107" width="11.7109375" customWidth="1"/>
    <col min="15108" max="15108" width="13.140625" customWidth="1"/>
    <col min="15109" max="15109" width="13.28515625" customWidth="1"/>
    <col min="15110" max="15110" width="15.7109375" customWidth="1"/>
    <col min="15361" max="15361" width="6.42578125" customWidth="1"/>
    <col min="15362" max="15362" width="25.42578125" customWidth="1"/>
    <col min="15363" max="15363" width="11.7109375" customWidth="1"/>
    <col min="15364" max="15364" width="13.140625" customWidth="1"/>
    <col min="15365" max="15365" width="13.28515625" customWidth="1"/>
    <col min="15366" max="15366" width="15.7109375" customWidth="1"/>
    <col min="15617" max="15617" width="6.42578125" customWidth="1"/>
    <col min="15618" max="15618" width="25.42578125" customWidth="1"/>
    <col min="15619" max="15619" width="11.7109375" customWidth="1"/>
    <col min="15620" max="15620" width="13.140625" customWidth="1"/>
    <col min="15621" max="15621" width="13.28515625" customWidth="1"/>
    <col min="15622" max="15622" width="15.7109375" customWidth="1"/>
    <col min="15873" max="15873" width="6.42578125" customWidth="1"/>
    <col min="15874" max="15874" width="25.42578125" customWidth="1"/>
    <col min="15875" max="15875" width="11.7109375" customWidth="1"/>
    <col min="15876" max="15876" width="13.140625" customWidth="1"/>
    <col min="15877" max="15877" width="13.28515625" customWidth="1"/>
    <col min="15878" max="15878" width="15.7109375" customWidth="1"/>
    <col min="16129" max="16129" width="6.42578125" customWidth="1"/>
    <col min="16130" max="16130" width="25.42578125" customWidth="1"/>
    <col min="16131" max="16131" width="11.7109375" customWidth="1"/>
    <col min="16132" max="16132" width="13.140625" customWidth="1"/>
    <col min="16133" max="16133" width="13.28515625" customWidth="1"/>
    <col min="16134" max="16134" width="15.7109375" customWidth="1"/>
  </cols>
  <sheetData>
    <row r="1" spans="1:7" ht="15.75">
      <c r="C1" s="448" t="s">
        <v>259</v>
      </c>
      <c r="D1" s="448"/>
      <c r="E1" s="448"/>
      <c r="F1" s="448"/>
    </row>
    <row r="3" spans="1:7" ht="15.75">
      <c r="A3" s="448" t="s">
        <v>456</v>
      </c>
      <c r="B3" s="448"/>
      <c r="C3" s="448"/>
      <c r="D3" s="448"/>
      <c r="E3" s="448"/>
      <c r="F3" s="448"/>
    </row>
    <row r="4" spans="1:7" ht="15.75">
      <c r="B4" s="448" t="s">
        <v>282</v>
      </c>
      <c r="C4" s="448"/>
      <c r="D4" s="448"/>
      <c r="E4" s="448"/>
      <c r="F4" s="448"/>
    </row>
    <row r="5" spans="1:7" ht="15.75">
      <c r="B5" s="448" t="s">
        <v>283</v>
      </c>
      <c r="C5" s="448"/>
      <c r="D5" s="448"/>
      <c r="E5" s="448"/>
      <c r="F5" s="448"/>
    </row>
    <row r="6" spans="1:7">
      <c r="A6" s="449" t="s">
        <v>262</v>
      </c>
      <c r="B6" s="449"/>
      <c r="C6" s="449"/>
      <c r="D6" s="449"/>
      <c r="E6" s="449"/>
      <c r="F6" s="449"/>
    </row>
    <row r="7" spans="1:7" ht="16.5" thickBot="1">
      <c r="B7" s="262"/>
      <c r="C7" s="262"/>
      <c r="D7" s="262"/>
      <c r="E7" s="262"/>
      <c r="F7" s="262"/>
    </row>
    <row r="8" spans="1:7" ht="38.25" thickBot="1">
      <c r="A8" s="250" t="s">
        <v>104</v>
      </c>
      <c r="B8" s="251" t="s">
        <v>263</v>
      </c>
      <c r="C8" s="251" t="s">
        <v>264</v>
      </c>
      <c r="D8" s="251" t="s">
        <v>265</v>
      </c>
      <c r="E8" s="251" t="s">
        <v>39</v>
      </c>
      <c r="F8" s="277" t="s">
        <v>38</v>
      </c>
      <c r="G8" s="312" t="s">
        <v>318</v>
      </c>
    </row>
    <row r="9" spans="1:7" ht="93.75">
      <c r="A9" s="287">
        <v>1</v>
      </c>
      <c r="B9" s="282" t="s">
        <v>311</v>
      </c>
      <c r="C9" s="287" t="s">
        <v>466</v>
      </c>
      <c r="D9" s="266" t="s">
        <v>7</v>
      </c>
      <c r="E9" s="266">
        <v>607.5</v>
      </c>
      <c r="F9" s="278">
        <f>C9*E9-1380</f>
        <v>156570</v>
      </c>
      <c r="G9" s="315">
        <v>156.57</v>
      </c>
    </row>
    <row r="10" spans="1:7" ht="103.5" customHeight="1">
      <c r="A10" s="288">
        <v>2</v>
      </c>
      <c r="B10" s="282" t="s">
        <v>310</v>
      </c>
      <c r="C10" s="288" t="s">
        <v>467</v>
      </c>
      <c r="D10" s="267" t="s">
        <v>7</v>
      </c>
      <c r="E10" s="267">
        <v>496.55</v>
      </c>
      <c r="F10" s="279">
        <f>C10*E10</f>
        <v>84413.5</v>
      </c>
      <c r="G10" s="316">
        <v>84.41</v>
      </c>
    </row>
    <row r="11" spans="1:7" ht="75">
      <c r="A11" s="254">
        <v>3</v>
      </c>
      <c r="B11" s="280" t="s">
        <v>313</v>
      </c>
      <c r="C11" s="254">
        <v>120</v>
      </c>
      <c r="D11" s="254" t="s">
        <v>266</v>
      </c>
      <c r="E11" s="267">
        <v>170</v>
      </c>
      <c r="F11" s="279">
        <f>C11*E11-360</f>
        <v>20040</v>
      </c>
      <c r="G11" s="316">
        <v>20.04</v>
      </c>
    </row>
    <row r="12" spans="1:7" ht="75">
      <c r="A12" s="254">
        <v>4</v>
      </c>
      <c r="B12" s="281" t="s">
        <v>314</v>
      </c>
      <c r="C12" s="313">
        <v>60</v>
      </c>
      <c r="D12" s="313" t="s">
        <v>266</v>
      </c>
      <c r="E12" s="285">
        <v>146</v>
      </c>
      <c r="F12" s="279">
        <f t="shared" ref="F12" si="0">C12*E12</f>
        <v>8760</v>
      </c>
      <c r="G12" s="316">
        <v>8.76</v>
      </c>
    </row>
    <row r="13" spans="1:7" ht="56.25">
      <c r="A13" s="288" t="s">
        <v>321</v>
      </c>
      <c r="B13" s="291" t="s">
        <v>315</v>
      </c>
      <c r="C13" s="289">
        <v>2</v>
      </c>
      <c r="D13" s="285" t="s">
        <v>7</v>
      </c>
      <c r="E13" s="285">
        <v>19.78</v>
      </c>
      <c r="F13" s="279">
        <f>C13*E13</f>
        <v>39.56</v>
      </c>
      <c r="G13" s="316">
        <v>0.04</v>
      </c>
    </row>
    <row r="14" spans="1:7" ht="69.75" customHeight="1" thickBot="1">
      <c r="A14" s="292" t="s">
        <v>322</v>
      </c>
      <c r="B14" s="293" t="s">
        <v>316</v>
      </c>
      <c r="C14" s="294">
        <v>2</v>
      </c>
      <c r="D14" s="295" t="s">
        <v>7</v>
      </c>
      <c r="E14" s="295">
        <v>18.2</v>
      </c>
      <c r="F14" s="296">
        <f>C14*E14</f>
        <v>36.4</v>
      </c>
      <c r="G14" s="317">
        <v>0.04</v>
      </c>
    </row>
    <row r="15" spans="1:7" ht="19.5" thickBot="1">
      <c r="A15" s="300"/>
      <c r="B15" s="301" t="s">
        <v>317</v>
      </c>
      <c r="C15" s="302"/>
      <c r="D15" s="302"/>
      <c r="E15" s="302"/>
      <c r="F15" s="303">
        <f>F14+F13+F10+F9+F12+F11</f>
        <v>269859.46000000002</v>
      </c>
      <c r="G15" s="318">
        <f>G14+G13+G12+G11+G10+G9</f>
        <v>269.86</v>
      </c>
    </row>
    <row r="16" spans="1:7" ht="57.75" customHeight="1">
      <c r="A16" s="297"/>
      <c r="B16" s="298" t="s">
        <v>78</v>
      </c>
      <c r="C16" s="283"/>
      <c r="D16" s="283"/>
      <c r="E16" s="283"/>
      <c r="F16" s="299"/>
      <c r="G16" s="315"/>
    </row>
    <row r="17" spans="1:8" ht="18.75">
      <c r="A17" s="289">
        <v>1</v>
      </c>
      <c r="B17" s="382" t="s">
        <v>79</v>
      </c>
      <c r="C17" s="285" t="s">
        <v>85</v>
      </c>
      <c r="D17" s="289" t="s">
        <v>469</v>
      </c>
      <c r="E17" s="285">
        <v>300</v>
      </c>
      <c r="F17" s="285">
        <f>E17*D17</f>
        <v>18000</v>
      </c>
      <c r="G17" s="319"/>
    </row>
    <row r="18" spans="1:8" ht="18.75">
      <c r="A18" s="289">
        <v>2</v>
      </c>
      <c r="B18" s="382" t="s">
        <v>80</v>
      </c>
      <c r="C18" s="285" t="s">
        <v>85</v>
      </c>
      <c r="D18" s="289" t="s">
        <v>468</v>
      </c>
      <c r="E18" s="285">
        <v>400</v>
      </c>
      <c r="F18" s="285">
        <f t="shared" ref="F18" si="1">E18*D18</f>
        <v>12000</v>
      </c>
      <c r="G18" s="319"/>
    </row>
    <row r="19" spans="1:8" ht="18.75">
      <c r="A19" s="289" t="s">
        <v>323</v>
      </c>
      <c r="B19" s="383" t="s">
        <v>82</v>
      </c>
      <c r="C19" s="285" t="s">
        <v>85</v>
      </c>
      <c r="D19" s="289" t="s">
        <v>468</v>
      </c>
      <c r="E19" s="285">
        <v>400</v>
      </c>
      <c r="F19" s="285">
        <f>E19*D19-280</f>
        <v>11720</v>
      </c>
      <c r="G19" s="319"/>
    </row>
    <row r="20" spans="1:8" ht="18.75">
      <c r="A20" s="289" t="s">
        <v>465</v>
      </c>
      <c r="B20" s="286"/>
      <c r="C20" s="285"/>
      <c r="D20" s="285"/>
      <c r="E20" s="285"/>
      <c r="F20" s="285"/>
      <c r="G20" s="319"/>
    </row>
    <row r="21" spans="1:8" ht="19.5" thickBot="1">
      <c r="A21" s="304"/>
      <c r="B21" s="305" t="s">
        <v>30</v>
      </c>
      <c r="C21" s="306"/>
      <c r="D21" s="306"/>
      <c r="E21" s="306"/>
      <c r="F21" s="306">
        <f>SUM(F17:F20)</f>
        <v>41720</v>
      </c>
      <c r="G21" s="320">
        <v>41.72</v>
      </c>
    </row>
    <row r="22" spans="1:8" ht="30.75" customHeight="1" thickBot="1">
      <c r="A22" s="307"/>
      <c r="B22" s="308" t="s">
        <v>267</v>
      </c>
      <c r="C22" s="309"/>
      <c r="D22" s="309"/>
      <c r="E22" s="309"/>
      <c r="F22" s="310">
        <f>F21+F15</f>
        <v>311579.46000000002</v>
      </c>
      <c r="G22" s="321">
        <f>G21+G15</f>
        <v>311.58000000000004</v>
      </c>
      <c r="H22" s="314">
        <f>357.42-G22</f>
        <v>45.839999999999975</v>
      </c>
    </row>
    <row r="23" spans="1:8" ht="18.75">
      <c r="A23" s="290"/>
      <c r="B23" s="255"/>
      <c r="C23" s="183"/>
      <c r="D23" s="183"/>
      <c r="E23" s="183"/>
      <c r="F23" s="183"/>
    </row>
    <row r="24" spans="1:8" ht="31.5">
      <c r="B24" s="256" t="s">
        <v>457</v>
      </c>
      <c r="F24" s="257" t="s">
        <v>222</v>
      </c>
    </row>
    <row r="25" spans="1:8" ht="15.75">
      <c r="B25" s="257"/>
      <c r="C25" s="257"/>
      <c r="D25" s="257"/>
      <c r="E25" s="257"/>
      <c r="F25" s="257"/>
    </row>
    <row r="26" spans="1:8" ht="15.75">
      <c r="B26" s="257" t="s">
        <v>2</v>
      </c>
      <c r="C26" s="257"/>
      <c r="D26" s="257"/>
      <c r="E26" s="257"/>
      <c r="F26" s="257" t="s">
        <v>3</v>
      </c>
    </row>
    <row r="27" spans="1:8" ht="15.75">
      <c r="B27" s="257"/>
      <c r="C27" s="257"/>
      <c r="D27" s="257"/>
      <c r="E27" s="257"/>
      <c r="F27" s="257"/>
    </row>
    <row r="28" spans="1:8" ht="15.75">
      <c r="B28" s="257"/>
      <c r="C28" s="257"/>
      <c r="D28" s="257"/>
      <c r="E28" s="257"/>
      <c r="F28" s="257"/>
    </row>
    <row r="29" spans="1:8" ht="15.75">
      <c r="B29" s="257"/>
      <c r="C29" s="257"/>
      <c r="D29" s="257"/>
      <c r="E29" s="257"/>
      <c r="F29" s="257"/>
    </row>
    <row r="30" spans="1:8" ht="15.75">
      <c r="B30" s="257"/>
      <c r="C30" s="257"/>
      <c r="D30" s="257"/>
      <c r="E30" s="257"/>
      <c r="F30" s="257"/>
    </row>
    <row r="44" spans="1:7" ht="47.25">
      <c r="A44" s="254"/>
      <c r="B44" s="261" t="s">
        <v>313</v>
      </c>
      <c r="C44" s="254">
        <v>80</v>
      </c>
      <c r="D44" s="254" t="s">
        <v>266</v>
      </c>
      <c r="E44" s="267">
        <v>346.4</v>
      </c>
      <c r="F44" s="279">
        <f t="shared" ref="F44:F45" si="2">C44*E44</f>
        <v>27712</v>
      </c>
      <c r="G44" s="2"/>
    </row>
    <row r="45" spans="1:7" ht="45">
      <c r="A45" s="254"/>
      <c r="B45" s="275" t="s">
        <v>314</v>
      </c>
      <c r="C45" s="260">
        <v>30</v>
      </c>
      <c r="D45" s="62" t="s">
        <v>266</v>
      </c>
      <c r="E45" s="273">
        <v>305.23</v>
      </c>
      <c r="F45" s="279">
        <f t="shared" si="2"/>
        <v>9156.9000000000015</v>
      </c>
      <c r="G45" s="2"/>
    </row>
    <row r="63" spans="1:7" ht="33" customHeight="1">
      <c r="A63" s="2"/>
      <c r="B63" s="16" t="s">
        <v>78</v>
      </c>
      <c r="C63" s="2"/>
      <c r="D63" s="2"/>
      <c r="E63" s="2"/>
      <c r="F63" s="274"/>
      <c r="G63" s="2"/>
    </row>
    <row r="64" spans="1:7">
      <c r="A64" s="62">
        <v>1</v>
      </c>
      <c r="B64" s="275" t="s">
        <v>79</v>
      </c>
      <c r="C64" s="62" t="s">
        <v>85</v>
      </c>
      <c r="D64" s="62">
        <v>10</v>
      </c>
      <c r="E64" s="80">
        <v>300</v>
      </c>
      <c r="F64" s="80">
        <f>E64*D64</f>
        <v>3000</v>
      </c>
      <c r="G64" s="62"/>
    </row>
    <row r="65" spans="1:7">
      <c r="A65" s="62">
        <v>2</v>
      </c>
      <c r="B65" s="275" t="s">
        <v>80</v>
      </c>
      <c r="C65" s="62" t="s">
        <v>85</v>
      </c>
      <c r="D65" s="62">
        <v>20</v>
      </c>
      <c r="E65" s="80">
        <v>400</v>
      </c>
      <c r="F65" s="80">
        <f t="shared" ref="F65:F66" si="3">E65*D65</f>
        <v>8000</v>
      </c>
      <c r="G65" s="62"/>
    </row>
    <row r="66" spans="1:7">
      <c r="A66" s="62">
        <v>4</v>
      </c>
      <c r="B66" s="276" t="s">
        <v>82</v>
      </c>
      <c r="C66" s="62" t="s">
        <v>85</v>
      </c>
      <c r="D66" s="62">
        <v>50</v>
      </c>
      <c r="E66" s="80">
        <v>400</v>
      </c>
      <c r="F66" s="80">
        <f t="shared" si="3"/>
        <v>20000</v>
      </c>
      <c r="G66" s="62"/>
    </row>
    <row r="67" spans="1:7">
      <c r="A67" s="62"/>
      <c r="B67" s="63"/>
      <c r="C67" s="62"/>
      <c r="D67" s="62"/>
      <c r="E67" s="80"/>
      <c r="F67" s="80"/>
      <c r="G67" s="62"/>
    </row>
    <row r="68" spans="1:7" ht="15.75">
      <c r="A68" s="35"/>
      <c r="B68" s="36" t="s">
        <v>30</v>
      </c>
      <c r="C68" s="35"/>
      <c r="D68" s="35"/>
      <c r="E68" s="82"/>
      <c r="F68" s="18">
        <f>SUM(F64:F67)</f>
        <v>31000</v>
      </c>
      <c r="G68" s="82">
        <v>31</v>
      </c>
    </row>
  </sheetData>
  <mergeCells count="5">
    <mergeCell ref="C1:F1"/>
    <mergeCell ref="A3:F3"/>
    <mergeCell ref="B4:F4"/>
    <mergeCell ref="B5:F5"/>
    <mergeCell ref="A6:F6"/>
  </mergeCells>
  <pageMargins left="0.7" right="0.7" top="0.75" bottom="0.75" header="0.3" footer="0.3"/>
  <pageSetup paperSize="9" scale="79" orientation="portrait" r:id="rId1"/>
  <rowBreaks count="1" manualBreakCount="1">
    <brk id="2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topLeftCell="A10" zoomScale="85" zoomScaleSheetLayoutView="85" workbookViewId="0">
      <selection activeCell="G13" sqref="G13"/>
    </sheetView>
  </sheetViews>
  <sheetFormatPr defaultRowHeight="15"/>
  <cols>
    <col min="1" max="1" width="6.42578125" customWidth="1"/>
    <col min="2" max="2" width="25.42578125" customWidth="1"/>
    <col min="3" max="3" width="11.7109375" customWidth="1"/>
    <col min="4" max="4" width="13.140625" customWidth="1"/>
    <col min="5" max="5" width="13.28515625" customWidth="1"/>
    <col min="6" max="6" width="15.7109375" customWidth="1"/>
    <col min="257" max="257" width="6.42578125" customWidth="1"/>
    <col min="258" max="258" width="25.42578125" customWidth="1"/>
    <col min="259" max="259" width="11.7109375" customWidth="1"/>
    <col min="260" max="260" width="13.140625" customWidth="1"/>
    <col min="261" max="261" width="13.28515625" customWidth="1"/>
    <col min="262" max="262" width="15.7109375" customWidth="1"/>
    <col min="513" max="513" width="6.42578125" customWidth="1"/>
    <col min="514" max="514" width="25.42578125" customWidth="1"/>
    <col min="515" max="515" width="11.7109375" customWidth="1"/>
    <col min="516" max="516" width="13.140625" customWidth="1"/>
    <col min="517" max="517" width="13.28515625" customWidth="1"/>
    <col min="518" max="518" width="15.7109375" customWidth="1"/>
    <col min="769" max="769" width="6.42578125" customWidth="1"/>
    <col min="770" max="770" width="25.42578125" customWidth="1"/>
    <col min="771" max="771" width="11.7109375" customWidth="1"/>
    <col min="772" max="772" width="13.140625" customWidth="1"/>
    <col min="773" max="773" width="13.28515625" customWidth="1"/>
    <col min="774" max="774" width="15.7109375" customWidth="1"/>
    <col min="1025" max="1025" width="6.42578125" customWidth="1"/>
    <col min="1026" max="1026" width="25.42578125" customWidth="1"/>
    <col min="1027" max="1027" width="11.7109375" customWidth="1"/>
    <col min="1028" max="1028" width="13.140625" customWidth="1"/>
    <col min="1029" max="1029" width="13.28515625" customWidth="1"/>
    <col min="1030" max="1030" width="15.7109375" customWidth="1"/>
    <col min="1281" max="1281" width="6.42578125" customWidth="1"/>
    <col min="1282" max="1282" width="25.42578125" customWidth="1"/>
    <col min="1283" max="1283" width="11.7109375" customWidth="1"/>
    <col min="1284" max="1284" width="13.140625" customWidth="1"/>
    <col min="1285" max="1285" width="13.28515625" customWidth="1"/>
    <col min="1286" max="1286" width="15.7109375" customWidth="1"/>
    <col min="1537" max="1537" width="6.42578125" customWidth="1"/>
    <col min="1538" max="1538" width="25.42578125" customWidth="1"/>
    <col min="1539" max="1539" width="11.7109375" customWidth="1"/>
    <col min="1540" max="1540" width="13.140625" customWidth="1"/>
    <col min="1541" max="1541" width="13.28515625" customWidth="1"/>
    <col min="1542" max="1542" width="15.7109375" customWidth="1"/>
    <col min="1793" max="1793" width="6.42578125" customWidth="1"/>
    <col min="1794" max="1794" width="25.42578125" customWidth="1"/>
    <col min="1795" max="1795" width="11.7109375" customWidth="1"/>
    <col min="1796" max="1796" width="13.140625" customWidth="1"/>
    <col min="1797" max="1797" width="13.28515625" customWidth="1"/>
    <col min="1798" max="1798" width="15.7109375" customWidth="1"/>
    <col min="2049" max="2049" width="6.42578125" customWidth="1"/>
    <col min="2050" max="2050" width="25.42578125" customWidth="1"/>
    <col min="2051" max="2051" width="11.7109375" customWidth="1"/>
    <col min="2052" max="2052" width="13.140625" customWidth="1"/>
    <col min="2053" max="2053" width="13.28515625" customWidth="1"/>
    <col min="2054" max="2054" width="15.7109375" customWidth="1"/>
    <col min="2305" max="2305" width="6.42578125" customWidth="1"/>
    <col min="2306" max="2306" width="25.42578125" customWidth="1"/>
    <col min="2307" max="2307" width="11.7109375" customWidth="1"/>
    <col min="2308" max="2308" width="13.140625" customWidth="1"/>
    <col min="2309" max="2309" width="13.28515625" customWidth="1"/>
    <col min="2310" max="2310" width="15.7109375" customWidth="1"/>
    <col min="2561" max="2561" width="6.42578125" customWidth="1"/>
    <col min="2562" max="2562" width="25.42578125" customWidth="1"/>
    <col min="2563" max="2563" width="11.7109375" customWidth="1"/>
    <col min="2564" max="2564" width="13.140625" customWidth="1"/>
    <col min="2565" max="2565" width="13.28515625" customWidth="1"/>
    <col min="2566" max="2566" width="15.7109375" customWidth="1"/>
    <col min="2817" max="2817" width="6.42578125" customWidth="1"/>
    <col min="2818" max="2818" width="25.42578125" customWidth="1"/>
    <col min="2819" max="2819" width="11.7109375" customWidth="1"/>
    <col min="2820" max="2820" width="13.140625" customWidth="1"/>
    <col min="2821" max="2821" width="13.28515625" customWidth="1"/>
    <col min="2822" max="2822" width="15.7109375" customWidth="1"/>
    <col min="3073" max="3073" width="6.42578125" customWidth="1"/>
    <col min="3074" max="3074" width="25.42578125" customWidth="1"/>
    <col min="3075" max="3075" width="11.7109375" customWidth="1"/>
    <col min="3076" max="3076" width="13.140625" customWidth="1"/>
    <col min="3077" max="3077" width="13.28515625" customWidth="1"/>
    <col min="3078" max="3078" width="15.7109375" customWidth="1"/>
    <col min="3329" max="3329" width="6.42578125" customWidth="1"/>
    <col min="3330" max="3330" width="25.42578125" customWidth="1"/>
    <col min="3331" max="3331" width="11.7109375" customWidth="1"/>
    <col min="3332" max="3332" width="13.140625" customWidth="1"/>
    <col min="3333" max="3333" width="13.28515625" customWidth="1"/>
    <col min="3334" max="3334" width="15.7109375" customWidth="1"/>
    <col min="3585" max="3585" width="6.42578125" customWidth="1"/>
    <col min="3586" max="3586" width="25.42578125" customWidth="1"/>
    <col min="3587" max="3587" width="11.7109375" customWidth="1"/>
    <col min="3588" max="3588" width="13.140625" customWidth="1"/>
    <col min="3589" max="3589" width="13.28515625" customWidth="1"/>
    <col min="3590" max="3590" width="15.7109375" customWidth="1"/>
    <col min="3841" max="3841" width="6.42578125" customWidth="1"/>
    <col min="3842" max="3842" width="25.42578125" customWidth="1"/>
    <col min="3843" max="3843" width="11.7109375" customWidth="1"/>
    <col min="3844" max="3844" width="13.140625" customWidth="1"/>
    <col min="3845" max="3845" width="13.28515625" customWidth="1"/>
    <col min="3846" max="3846" width="15.7109375" customWidth="1"/>
    <col min="4097" max="4097" width="6.42578125" customWidth="1"/>
    <col min="4098" max="4098" width="25.42578125" customWidth="1"/>
    <col min="4099" max="4099" width="11.7109375" customWidth="1"/>
    <col min="4100" max="4100" width="13.140625" customWidth="1"/>
    <col min="4101" max="4101" width="13.28515625" customWidth="1"/>
    <col min="4102" max="4102" width="15.7109375" customWidth="1"/>
    <col min="4353" max="4353" width="6.42578125" customWidth="1"/>
    <col min="4354" max="4354" width="25.42578125" customWidth="1"/>
    <col min="4355" max="4355" width="11.7109375" customWidth="1"/>
    <col min="4356" max="4356" width="13.140625" customWidth="1"/>
    <col min="4357" max="4357" width="13.28515625" customWidth="1"/>
    <col min="4358" max="4358" width="15.7109375" customWidth="1"/>
    <col min="4609" max="4609" width="6.42578125" customWidth="1"/>
    <col min="4610" max="4610" width="25.42578125" customWidth="1"/>
    <col min="4611" max="4611" width="11.7109375" customWidth="1"/>
    <col min="4612" max="4612" width="13.140625" customWidth="1"/>
    <col min="4613" max="4613" width="13.28515625" customWidth="1"/>
    <col min="4614" max="4614" width="15.7109375" customWidth="1"/>
    <col min="4865" max="4865" width="6.42578125" customWidth="1"/>
    <col min="4866" max="4866" width="25.42578125" customWidth="1"/>
    <col min="4867" max="4867" width="11.7109375" customWidth="1"/>
    <col min="4868" max="4868" width="13.140625" customWidth="1"/>
    <col min="4869" max="4869" width="13.28515625" customWidth="1"/>
    <col min="4870" max="4870" width="15.7109375" customWidth="1"/>
    <col min="5121" max="5121" width="6.42578125" customWidth="1"/>
    <col min="5122" max="5122" width="25.42578125" customWidth="1"/>
    <col min="5123" max="5123" width="11.7109375" customWidth="1"/>
    <col min="5124" max="5124" width="13.140625" customWidth="1"/>
    <col min="5125" max="5125" width="13.28515625" customWidth="1"/>
    <col min="5126" max="5126" width="15.7109375" customWidth="1"/>
    <col min="5377" max="5377" width="6.42578125" customWidth="1"/>
    <col min="5378" max="5378" width="25.42578125" customWidth="1"/>
    <col min="5379" max="5379" width="11.7109375" customWidth="1"/>
    <col min="5380" max="5380" width="13.140625" customWidth="1"/>
    <col min="5381" max="5381" width="13.28515625" customWidth="1"/>
    <col min="5382" max="5382" width="15.7109375" customWidth="1"/>
    <col min="5633" max="5633" width="6.42578125" customWidth="1"/>
    <col min="5634" max="5634" width="25.42578125" customWidth="1"/>
    <col min="5635" max="5635" width="11.7109375" customWidth="1"/>
    <col min="5636" max="5636" width="13.140625" customWidth="1"/>
    <col min="5637" max="5637" width="13.28515625" customWidth="1"/>
    <col min="5638" max="5638" width="15.7109375" customWidth="1"/>
    <col min="5889" max="5889" width="6.42578125" customWidth="1"/>
    <col min="5890" max="5890" width="25.42578125" customWidth="1"/>
    <col min="5891" max="5891" width="11.7109375" customWidth="1"/>
    <col min="5892" max="5892" width="13.140625" customWidth="1"/>
    <col min="5893" max="5893" width="13.28515625" customWidth="1"/>
    <col min="5894" max="5894" width="15.7109375" customWidth="1"/>
    <col min="6145" max="6145" width="6.42578125" customWidth="1"/>
    <col min="6146" max="6146" width="25.42578125" customWidth="1"/>
    <col min="6147" max="6147" width="11.7109375" customWidth="1"/>
    <col min="6148" max="6148" width="13.140625" customWidth="1"/>
    <col min="6149" max="6149" width="13.28515625" customWidth="1"/>
    <col min="6150" max="6150" width="15.7109375" customWidth="1"/>
    <col min="6401" max="6401" width="6.42578125" customWidth="1"/>
    <col min="6402" max="6402" width="25.42578125" customWidth="1"/>
    <col min="6403" max="6403" width="11.7109375" customWidth="1"/>
    <col min="6404" max="6404" width="13.140625" customWidth="1"/>
    <col min="6405" max="6405" width="13.28515625" customWidth="1"/>
    <col min="6406" max="6406" width="15.7109375" customWidth="1"/>
    <col min="6657" max="6657" width="6.42578125" customWidth="1"/>
    <col min="6658" max="6658" width="25.42578125" customWidth="1"/>
    <col min="6659" max="6659" width="11.7109375" customWidth="1"/>
    <col min="6660" max="6660" width="13.140625" customWidth="1"/>
    <col min="6661" max="6661" width="13.28515625" customWidth="1"/>
    <col min="6662" max="6662" width="15.7109375" customWidth="1"/>
    <col min="6913" max="6913" width="6.42578125" customWidth="1"/>
    <col min="6914" max="6914" width="25.42578125" customWidth="1"/>
    <col min="6915" max="6915" width="11.7109375" customWidth="1"/>
    <col min="6916" max="6916" width="13.140625" customWidth="1"/>
    <col min="6917" max="6917" width="13.28515625" customWidth="1"/>
    <col min="6918" max="6918" width="15.7109375" customWidth="1"/>
    <col min="7169" max="7169" width="6.42578125" customWidth="1"/>
    <col min="7170" max="7170" width="25.42578125" customWidth="1"/>
    <col min="7171" max="7171" width="11.7109375" customWidth="1"/>
    <col min="7172" max="7172" width="13.140625" customWidth="1"/>
    <col min="7173" max="7173" width="13.28515625" customWidth="1"/>
    <col min="7174" max="7174" width="15.7109375" customWidth="1"/>
    <col min="7425" max="7425" width="6.42578125" customWidth="1"/>
    <col min="7426" max="7426" width="25.42578125" customWidth="1"/>
    <col min="7427" max="7427" width="11.7109375" customWidth="1"/>
    <col min="7428" max="7428" width="13.140625" customWidth="1"/>
    <col min="7429" max="7429" width="13.28515625" customWidth="1"/>
    <col min="7430" max="7430" width="15.7109375" customWidth="1"/>
    <col min="7681" max="7681" width="6.42578125" customWidth="1"/>
    <col min="7682" max="7682" width="25.42578125" customWidth="1"/>
    <col min="7683" max="7683" width="11.7109375" customWidth="1"/>
    <col min="7684" max="7684" width="13.140625" customWidth="1"/>
    <col min="7685" max="7685" width="13.28515625" customWidth="1"/>
    <col min="7686" max="7686" width="15.7109375" customWidth="1"/>
    <col min="7937" max="7937" width="6.42578125" customWidth="1"/>
    <col min="7938" max="7938" width="25.42578125" customWidth="1"/>
    <col min="7939" max="7939" width="11.7109375" customWidth="1"/>
    <col min="7940" max="7940" width="13.140625" customWidth="1"/>
    <col min="7941" max="7941" width="13.28515625" customWidth="1"/>
    <col min="7942" max="7942" width="15.7109375" customWidth="1"/>
    <col min="8193" max="8193" width="6.42578125" customWidth="1"/>
    <col min="8194" max="8194" width="25.42578125" customWidth="1"/>
    <col min="8195" max="8195" width="11.7109375" customWidth="1"/>
    <col min="8196" max="8196" width="13.140625" customWidth="1"/>
    <col min="8197" max="8197" width="13.28515625" customWidth="1"/>
    <col min="8198" max="8198" width="15.7109375" customWidth="1"/>
    <col min="8449" max="8449" width="6.42578125" customWidth="1"/>
    <col min="8450" max="8450" width="25.42578125" customWidth="1"/>
    <col min="8451" max="8451" width="11.7109375" customWidth="1"/>
    <col min="8452" max="8452" width="13.140625" customWidth="1"/>
    <col min="8453" max="8453" width="13.28515625" customWidth="1"/>
    <col min="8454" max="8454" width="15.7109375" customWidth="1"/>
    <col min="8705" max="8705" width="6.42578125" customWidth="1"/>
    <col min="8706" max="8706" width="25.42578125" customWidth="1"/>
    <col min="8707" max="8707" width="11.7109375" customWidth="1"/>
    <col min="8708" max="8708" width="13.140625" customWidth="1"/>
    <col min="8709" max="8709" width="13.28515625" customWidth="1"/>
    <col min="8710" max="8710" width="15.7109375" customWidth="1"/>
    <col min="8961" max="8961" width="6.42578125" customWidth="1"/>
    <col min="8962" max="8962" width="25.42578125" customWidth="1"/>
    <col min="8963" max="8963" width="11.7109375" customWidth="1"/>
    <col min="8964" max="8964" width="13.140625" customWidth="1"/>
    <col min="8965" max="8965" width="13.28515625" customWidth="1"/>
    <col min="8966" max="8966" width="15.7109375" customWidth="1"/>
    <col min="9217" max="9217" width="6.42578125" customWidth="1"/>
    <col min="9218" max="9218" width="25.42578125" customWidth="1"/>
    <col min="9219" max="9219" width="11.7109375" customWidth="1"/>
    <col min="9220" max="9220" width="13.140625" customWidth="1"/>
    <col min="9221" max="9221" width="13.28515625" customWidth="1"/>
    <col min="9222" max="9222" width="15.7109375" customWidth="1"/>
    <col min="9473" max="9473" width="6.42578125" customWidth="1"/>
    <col min="9474" max="9474" width="25.42578125" customWidth="1"/>
    <col min="9475" max="9475" width="11.7109375" customWidth="1"/>
    <col min="9476" max="9476" width="13.140625" customWidth="1"/>
    <col min="9477" max="9477" width="13.28515625" customWidth="1"/>
    <col min="9478" max="9478" width="15.7109375" customWidth="1"/>
    <col min="9729" max="9729" width="6.42578125" customWidth="1"/>
    <col min="9730" max="9730" width="25.42578125" customWidth="1"/>
    <col min="9731" max="9731" width="11.7109375" customWidth="1"/>
    <col min="9732" max="9732" width="13.140625" customWidth="1"/>
    <col min="9733" max="9733" width="13.28515625" customWidth="1"/>
    <col min="9734" max="9734" width="15.7109375" customWidth="1"/>
    <col min="9985" max="9985" width="6.42578125" customWidth="1"/>
    <col min="9986" max="9986" width="25.42578125" customWidth="1"/>
    <col min="9987" max="9987" width="11.7109375" customWidth="1"/>
    <col min="9988" max="9988" width="13.140625" customWidth="1"/>
    <col min="9989" max="9989" width="13.28515625" customWidth="1"/>
    <col min="9990" max="9990" width="15.7109375" customWidth="1"/>
    <col min="10241" max="10241" width="6.42578125" customWidth="1"/>
    <col min="10242" max="10242" width="25.42578125" customWidth="1"/>
    <col min="10243" max="10243" width="11.7109375" customWidth="1"/>
    <col min="10244" max="10244" width="13.140625" customWidth="1"/>
    <col min="10245" max="10245" width="13.28515625" customWidth="1"/>
    <col min="10246" max="10246" width="15.7109375" customWidth="1"/>
    <col min="10497" max="10497" width="6.42578125" customWidth="1"/>
    <col min="10498" max="10498" width="25.42578125" customWidth="1"/>
    <col min="10499" max="10499" width="11.7109375" customWidth="1"/>
    <col min="10500" max="10500" width="13.140625" customWidth="1"/>
    <col min="10501" max="10501" width="13.28515625" customWidth="1"/>
    <col min="10502" max="10502" width="15.7109375" customWidth="1"/>
    <col min="10753" max="10753" width="6.42578125" customWidth="1"/>
    <col min="10754" max="10754" width="25.42578125" customWidth="1"/>
    <col min="10755" max="10755" width="11.7109375" customWidth="1"/>
    <col min="10756" max="10756" width="13.140625" customWidth="1"/>
    <col min="10757" max="10757" width="13.28515625" customWidth="1"/>
    <col min="10758" max="10758" width="15.7109375" customWidth="1"/>
    <col min="11009" max="11009" width="6.42578125" customWidth="1"/>
    <col min="11010" max="11010" width="25.42578125" customWidth="1"/>
    <col min="11011" max="11011" width="11.7109375" customWidth="1"/>
    <col min="11012" max="11012" width="13.140625" customWidth="1"/>
    <col min="11013" max="11013" width="13.28515625" customWidth="1"/>
    <col min="11014" max="11014" width="15.7109375" customWidth="1"/>
    <col min="11265" max="11265" width="6.42578125" customWidth="1"/>
    <col min="11266" max="11266" width="25.42578125" customWidth="1"/>
    <col min="11267" max="11267" width="11.7109375" customWidth="1"/>
    <col min="11268" max="11268" width="13.140625" customWidth="1"/>
    <col min="11269" max="11269" width="13.28515625" customWidth="1"/>
    <col min="11270" max="11270" width="15.7109375" customWidth="1"/>
    <col min="11521" max="11521" width="6.42578125" customWidth="1"/>
    <col min="11522" max="11522" width="25.42578125" customWidth="1"/>
    <col min="11523" max="11523" width="11.7109375" customWidth="1"/>
    <col min="11524" max="11524" width="13.140625" customWidth="1"/>
    <col min="11525" max="11525" width="13.28515625" customWidth="1"/>
    <col min="11526" max="11526" width="15.7109375" customWidth="1"/>
    <col min="11777" max="11777" width="6.42578125" customWidth="1"/>
    <col min="11778" max="11778" width="25.42578125" customWidth="1"/>
    <col min="11779" max="11779" width="11.7109375" customWidth="1"/>
    <col min="11780" max="11780" width="13.140625" customWidth="1"/>
    <col min="11781" max="11781" width="13.28515625" customWidth="1"/>
    <col min="11782" max="11782" width="15.7109375" customWidth="1"/>
    <col min="12033" max="12033" width="6.42578125" customWidth="1"/>
    <col min="12034" max="12034" width="25.42578125" customWidth="1"/>
    <col min="12035" max="12035" width="11.7109375" customWidth="1"/>
    <col min="12036" max="12036" width="13.140625" customWidth="1"/>
    <col min="12037" max="12037" width="13.28515625" customWidth="1"/>
    <col min="12038" max="12038" width="15.7109375" customWidth="1"/>
    <col min="12289" max="12289" width="6.42578125" customWidth="1"/>
    <col min="12290" max="12290" width="25.42578125" customWidth="1"/>
    <col min="12291" max="12291" width="11.7109375" customWidth="1"/>
    <col min="12292" max="12292" width="13.140625" customWidth="1"/>
    <col min="12293" max="12293" width="13.28515625" customWidth="1"/>
    <col min="12294" max="12294" width="15.7109375" customWidth="1"/>
    <col min="12545" max="12545" width="6.42578125" customWidth="1"/>
    <col min="12546" max="12546" width="25.42578125" customWidth="1"/>
    <col min="12547" max="12547" width="11.7109375" customWidth="1"/>
    <col min="12548" max="12548" width="13.140625" customWidth="1"/>
    <col min="12549" max="12549" width="13.28515625" customWidth="1"/>
    <col min="12550" max="12550" width="15.7109375" customWidth="1"/>
    <col min="12801" max="12801" width="6.42578125" customWidth="1"/>
    <col min="12802" max="12802" width="25.42578125" customWidth="1"/>
    <col min="12803" max="12803" width="11.7109375" customWidth="1"/>
    <col min="12804" max="12804" width="13.140625" customWidth="1"/>
    <col min="12805" max="12805" width="13.28515625" customWidth="1"/>
    <col min="12806" max="12806" width="15.7109375" customWidth="1"/>
    <col min="13057" max="13057" width="6.42578125" customWidth="1"/>
    <col min="13058" max="13058" width="25.42578125" customWidth="1"/>
    <col min="13059" max="13059" width="11.7109375" customWidth="1"/>
    <col min="13060" max="13060" width="13.140625" customWidth="1"/>
    <col min="13061" max="13061" width="13.28515625" customWidth="1"/>
    <col min="13062" max="13062" width="15.7109375" customWidth="1"/>
    <col min="13313" max="13313" width="6.42578125" customWidth="1"/>
    <col min="13314" max="13314" width="25.42578125" customWidth="1"/>
    <col min="13315" max="13315" width="11.7109375" customWidth="1"/>
    <col min="13316" max="13316" width="13.140625" customWidth="1"/>
    <col min="13317" max="13317" width="13.28515625" customWidth="1"/>
    <col min="13318" max="13318" width="15.7109375" customWidth="1"/>
    <col min="13569" max="13569" width="6.42578125" customWidth="1"/>
    <col min="13570" max="13570" width="25.42578125" customWidth="1"/>
    <col min="13571" max="13571" width="11.7109375" customWidth="1"/>
    <col min="13572" max="13572" width="13.140625" customWidth="1"/>
    <col min="13573" max="13573" width="13.28515625" customWidth="1"/>
    <col min="13574" max="13574" width="15.7109375" customWidth="1"/>
    <col min="13825" max="13825" width="6.42578125" customWidth="1"/>
    <col min="13826" max="13826" width="25.42578125" customWidth="1"/>
    <col min="13827" max="13827" width="11.7109375" customWidth="1"/>
    <col min="13828" max="13828" width="13.140625" customWidth="1"/>
    <col min="13829" max="13829" width="13.28515625" customWidth="1"/>
    <col min="13830" max="13830" width="15.7109375" customWidth="1"/>
    <col min="14081" max="14081" width="6.42578125" customWidth="1"/>
    <col min="14082" max="14082" width="25.42578125" customWidth="1"/>
    <col min="14083" max="14083" width="11.7109375" customWidth="1"/>
    <col min="14084" max="14084" width="13.140625" customWidth="1"/>
    <col min="14085" max="14085" width="13.28515625" customWidth="1"/>
    <col min="14086" max="14086" width="15.7109375" customWidth="1"/>
    <col min="14337" max="14337" width="6.42578125" customWidth="1"/>
    <col min="14338" max="14338" width="25.42578125" customWidth="1"/>
    <col min="14339" max="14339" width="11.7109375" customWidth="1"/>
    <col min="14340" max="14340" width="13.140625" customWidth="1"/>
    <col min="14341" max="14341" width="13.28515625" customWidth="1"/>
    <col min="14342" max="14342" width="15.7109375" customWidth="1"/>
    <col min="14593" max="14593" width="6.42578125" customWidth="1"/>
    <col min="14594" max="14594" width="25.42578125" customWidth="1"/>
    <col min="14595" max="14595" width="11.7109375" customWidth="1"/>
    <col min="14596" max="14596" width="13.140625" customWidth="1"/>
    <col min="14597" max="14597" width="13.28515625" customWidth="1"/>
    <col min="14598" max="14598" width="15.7109375" customWidth="1"/>
    <col min="14849" max="14849" width="6.42578125" customWidth="1"/>
    <col min="14850" max="14850" width="25.42578125" customWidth="1"/>
    <col min="14851" max="14851" width="11.7109375" customWidth="1"/>
    <col min="14852" max="14852" width="13.140625" customWidth="1"/>
    <col min="14853" max="14853" width="13.28515625" customWidth="1"/>
    <col min="14854" max="14854" width="15.7109375" customWidth="1"/>
    <col min="15105" max="15105" width="6.42578125" customWidth="1"/>
    <col min="15106" max="15106" width="25.42578125" customWidth="1"/>
    <col min="15107" max="15107" width="11.7109375" customWidth="1"/>
    <col min="15108" max="15108" width="13.140625" customWidth="1"/>
    <col min="15109" max="15109" width="13.28515625" customWidth="1"/>
    <col min="15110" max="15110" width="15.7109375" customWidth="1"/>
    <col min="15361" max="15361" width="6.42578125" customWidth="1"/>
    <col min="15362" max="15362" width="25.42578125" customWidth="1"/>
    <col min="15363" max="15363" width="11.7109375" customWidth="1"/>
    <col min="15364" max="15364" width="13.140625" customWidth="1"/>
    <col min="15365" max="15365" width="13.28515625" customWidth="1"/>
    <col min="15366" max="15366" width="15.7109375" customWidth="1"/>
    <col min="15617" max="15617" width="6.42578125" customWidth="1"/>
    <col min="15618" max="15618" width="25.42578125" customWidth="1"/>
    <col min="15619" max="15619" width="11.7109375" customWidth="1"/>
    <col min="15620" max="15620" width="13.140625" customWidth="1"/>
    <col min="15621" max="15621" width="13.28515625" customWidth="1"/>
    <col min="15622" max="15622" width="15.7109375" customWidth="1"/>
    <col min="15873" max="15873" width="6.42578125" customWidth="1"/>
    <col min="15874" max="15874" width="25.42578125" customWidth="1"/>
    <col min="15875" max="15875" width="11.7109375" customWidth="1"/>
    <col min="15876" max="15876" width="13.140625" customWidth="1"/>
    <col min="15877" max="15877" width="13.28515625" customWidth="1"/>
    <col min="15878" max="15878" width="15.7109375" customWidth="1"/>
    <col min="16129" max="16129" width="6.42578125" customWidth="1"/>
    <col min="16130" max="16130" width="25.42578125" customWidth="1"/>
    <col min="16131" max="16131" width="11.7109375" customWidth="1"/>
    <col min="16132" max="16132" width="13.140625" customWidth="1"/>
    <col min="16133" max="16133" width="13.28515625" customWidth="1"/>
    <col min="16134" max="16134" width="15.7109375" customWidth="1"/>
  </cols>
  <sheetData>
    <row r="2" spans="1:11" ht="15.75">
      <c r="C2" s="448" t="s">
        <v>259</v>
      </c>
      <c r="D2" s="448"/>
      <c r="E2" s="448"/>
      <c r="F2" s="448"/>
    </row>
    <row r="4" spans="1:11" ht="15.75">
      <c r="A4" s="448" t="s">
        <v>459</v>
      </c>
      <c r="B4" s="448"/>
      <c r="C4" s="448"/>
      <c r="D4" s="448"/>
      <c r="E4" s="448"/>
      <c r="F4" s="448"/>
      <c r="G4" s="448"/>
    </row>
    <row r="5" spans="1:11" ht="15.75">
      <c r="A5" s="448" t="s">
        <v>324</v>
      </c>
      <c r="B5" s="448"/>
      <c r="C5" s="448"/>
      <c r="D5" s="448"/>
      <c r="E5" s="448"/>
      <c r="F5" s="448"/>
      <c r="G5" s="448"/>
    </row>
    <row r="6" spans="1:11" ht="15.75">
      <c r="A6" s="448" t="s">
        <v>325</v>
      </c>
      <c r="B6" s="448"/>
      <c r="C6" s="448"/>
      <c r="D6" s="448"/>
      <c r="E6" s="448"/>
      <c r="F6" s="448"/>
      <c r="G6" s="448"/>
    </row>
    <row r="7" spans="1:11" ht="15.75">
      <c r="B7" s="448"/>
      <c r="C7" s="448"/>
      <c r="D7" s="448"/>
      <c r="E7" s="448"/>
      <c r="F7" s="448"/>
    </row>
    <row r="8" spans="1:11">
      <c r="A8" s="449" t="s">
        <v>262</v>
      </c>
      <c r="B8" s="449"/>
      <c r="C8" s="449"/>
      <c r="D8" s="449"/>
      <c r="E8" s="449"/>
      <c r="F8" s="449"/>
    </row>
    <row r="9" spans="1:11" ht="15.75">
      <c r="B9" s="262"/>
      <c r="C9" s="262"/>
      <c r="D9" s="262"/>
      <c r="E9" s="262"/>
      <c r="F9" s="262"/>
    </row>
    <row r="10" spans="1:11" ht="15.75" thickBot="1"/>
    <row r="11" spans="1:11" ht="38.25" thickBot="1">
      <c r="A11" s="250" t="s">
        <v>104</v>
      </c>
      <c r="B11" s="251" t="s">
        <v>263</v>
      </c>
      <c r="C11" s="251" t="s">
        <v>264</v>
      </c>
      <c r="D11" s="251" t="s">
        <v>265</v>
      </c>
      <c r="E11" s="251" t="s">
        <v>39</v>
      </c>
      <c r="F11" s="277" t="s">
        <v>38</v>
      </c>
      <c r="G11" s="312" t="s">
        <v>318</v>
      </c>
    </row>
    <row r="12" spans="1:11" ht="47.25">
      <c r="A12" s="252">
        <v>1</v>
      </c>
      <c r="B12" s="261" t="s">
        <v>291</v>
      </c>
      <c r="C12" s="287" t="s">
        <v>470</v>
      </c>
      <c r="D12" s="266" t="s">
        <v>16</v>
      </c>
      <c r="E12" s="266">
        <v>45</v>
      </c>
      <c r="F12" s="278">
        <f>C12*E12</f>
        <v>450</v>
      </c>
      <c r="G12" s="326">
        <v>0.45</v>
      </c>
    </row>
    <row r="13" spans="1:11" ht="18.75">
      <c r="A13" s="254">
        <v>2</v>
      </c>
      <c r="B13" s="253" t="s">
        <v>285</v>
      </c>
      <c r="C13" s="288">
        <v>5</v>
      </c>
      <c r="D13" s="267" t="s">
        <v>266</v>
      </c>
      <c r="E13" s="267">
        <v>10</v>
      </c>
      <c r="F13" s="279">
        <f>C13*E13</f>
        <v>50</v>
      </c>
      <c r="G13" s="327">
        <v>0.05</v>
      </c>
    </row>
    <row r="14" spans="1:11" ht="18.75">
      <c r="A14" s="254">
        <v>3</v>
      </c>
      <c r="B14" s="253" t="s">
        <v>286</v>
      </c>
      <c r="C14" s="288">
        <v>2</v>
      </c>
      <c r="D14" s="267" t="s">
        <v>266</v>
      </c>
      <c r="E14" s="267">
        <v>10</v>
      </c>
      <c r="F14" s="279">
        <f>E14*C14</f>
        <v>20</v>
      </c>
      <c r="G14" s="327">
        <v>0.02</v>
      </c>
      <c r="K14">
        <v>0.3</v>
      </c>
    </row>
    <row r="15" spans="1:11" ht="31.5">
      <c r="A15" s="254">
        <v>4</v>
      </c>
      <c r="B15" s="253" t="s">
        <v>287</v>
      </c>
      <c r="C15" s="288">
        <v>110</v>
      </c>
      <c r="D15" s="267" t="s">
        <v>288</v>
      </c>
      <c r="E15" s="267">
        <v>343</v>
      </c>
      <c r="F15" s="279">
        <f>E15*C15</f>
        <v>37730</v>
      </c>
      <c r="G15" s="327">
        <v>37.729999999999997</v>
      </c>
    </row>
    <row r="16" spans="1:11" ht="45">
      <c r="A16" s="254">
        <v>5</v>
      </c>
      <c r="B16" s="264" t="s">
        <v>289</v>
      </c>
      <c r="C16" s="368" t="s">
        <v>323</v>
      </c>
      <c r="D16" s="268" t="s">
        <v>464</v>
      </c>
      <c r="E16" s="268">
        <v>121.68</v>
      </c>
      <c r="F16" s="279">
        <f>E16*C16+1</f>
        <v>366.04</v>
      </c>
      <c r="G16" s="327">
        <v>0.37</v>
      </c>
    </row>
    <row r="17" spans="1:7" ht="30.75">
      <c r="A17" s="254">
        <v>6</v>
      </c>
      <c r="B17" s="264" t="s">
        <v>290</v>
      </c>
      <c r="C17" s="380">
        <v>10</v>
      </c>
      <c r="D17" s="270" t="s">
        <v>16</v>
      </c>
      <c r="E17" s="270">
        <v>58</v>
      </c>
      <c r="F17" s="279">
        <f t="shared" ref="F17:F18" si="0">C17*E17</f>
        <v>580</v>
      </c>
      <c r="G17" s="327">
        <v>0.57999999999999996</v>
      </c>
    </row>
    <row r="18" spans="1:7" ht="38.25" thickBot="1">
      <c r="A18" s="370">
        <v>7</v>
      </c>
      <c r="B18" s="379" t="s">
        <v>79</v>
      </c>
      <c r="C18" s="381">
        <v>30</v>
      </c>
      <c r="D18" s="381" t="s">
        <v>85</v>
      </c>
      <c r="E18" s="372">
        <v>300</v>
      </c>
      <c r="F18" s="373">
        <f t="shared" si="0"/>
        <v>9000</v>
      </c>
      <c r="G18" s="374">
        <v>9</v>
      </c>
    </row>
    <row r="19" spans="1:7" ht="40.5" customHeight="1" thickBot="1">
      <c r="A19" s="322"/>
      <c r="B19" s="323" t="s">
        <v>267</v>
      </c>
      <c r="C19" s="324"/>
      <c r="D19" s="324"/>
      <c r="E19" s="324"/>
      <c r="F19" s="303">
        <f>SUM(F12:F17)+F18</f>
        <v>48196.04</v>
      </c>
      <c r="G19" s="329">
        <f>G17+G16+G15+G14+G13+G12+G18</f>
        <v>48.2</v>
      </c>
    </row>
    <row r="20" spans="1:7" ht="18.75">
      <c r="A20" s="183"/>
      <c r="B20" s="255"/>
      <c r="C20" s="183"/>
      <c r="D20" s="183"/>
      <c r="E20" s="183"/>
      <c r="F20" s="183"/>
    </row>
    <row r="21" spans="1:7" ht="47.25">
      <c r="B21" s="256" t="s">
        <v>457</v>
      </c>
      <c r="F21" s="257" t="s">
        <v>222</v>
      </c>
    </row>
    <row r="22" spans="1:7" ht="15.75">
      <c r="B22" s="257"/>
      <c r="C22" s="257"/>
      <c r="D22" s="257"/>
      <c r="E22" s="257"/>
      <c r="F22" s="257"/>
    </row>
    <row r="23" spans="1:7" ht="15.75">
      <c r="B23" s="257" t="s">
        <v>2</v>
      </c>
      <c r="C23" s="257"/>
      <c r="D23" s="257"/>
      <c r="E23" s="257"/>
      <c r="F23" s="257" t="s">
        <v>3</v>
      </c>
    </row>
    <row r="24" spans="1:7" ht="15.75">
      <c r="B24" s="257"/>
      <c r="C24" s="257"/>
      <c r="D24" s="257"/>
      <c r="E24" s="257"/>
      <c r="F24" s="257"/>
    </row>
    <row r="25" spans="1:7" ht="15.75">
      <c r="B25" s="257"/>
      <c r="C25" s="257"/>
      <c r="D25" s="257"/>
      <c r="E25" s="257"/>
      <c r="F25" s="257"/>
    </row>
    <row r="26" spans="1:7" ht="15.75">
      <c r="B26" s="257"/>
      <c r="C26" s="257"/>
      <c r="D26" s="257"/>
      <c r="E26" s="257"/>
      <c r="F26" s="257"/>
    </row>
    <row r="27" spans="1:7" ht="15.75">
      <c r="B27" s="257"/>
      <c r="C27" s="257"/>
      <c r="D27" s="257"/>
      <c r="E27" s="257"/>
      <c r="F27" s="257"/>
    </row>
  </sheetData>
  <mergeCells count="6">
    <mergeCell ref="C2:F2"/>
    <mergeCell ref="B7:F7"/>
    <mergeCell ref="A8:F8"/>
    <mergeCell ref="A4:G4"/>
    <mergeCell ref="A5:G5"/>
    <mergeCell ref="A6:G6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view="pageBreakPreview" topLeftCell="A10" zoomScaleSheetLayoutView="100" workbookViewId="0">
      <selection activeCell="C15" sqref="C15:G15"/>
    </sheetView>
  </sheetViews>
  <sheetFormatPr defaultRowHeight="15"/>
  <cols>
    <col min="1" max="1" width="6.42578125" customWidth="1"/>
    <col min="2" max="2" width="25.42578125" customWidth="1"/>
    <col min="3" max="3" width="11.7109375" customWidth="1"/>
    <col min="4" max="4" width="13.140625" customWidth="1"/>
    <col min="5" max="5" width="13.28515625" customWidth="1"/>
    <col min="6" max="6" width="15.7109375" customWidth="1"/>
    <col min="257" max="257" width="6.42578125" customWidth="1"/>
    <col min="258" max="258" width="25.42578125" customWidth="1"/>
    <col min="259" max="259" width="11.7109375" customWidth="1"/>
    <col min="260" max="260" width="13.140625" customWidth="1"/>
    <col min="261" max="261" width="13.28515625" customWidth="1"/>
    <col min="262" max="262" width="15.7109375" customWidth="1"/>
    <col min="513" max="513" width="6.42578125" customWidth="1"/>
    <col min="514" max="514" width="25.42578125" customWidth="1"/>
    <col min="515" max="515" width="11.7109375" customWidth="1"/>
    <col min="516" max="516" width="13.140625" customWidth="1"/>
    <col min="517" max="517" width="13.28515625" customWidth="1"/>
    <col min="518" max="518" width="15.7109375" customWidth="1"/>
    <col min="769" max="769" width="6.42578125" customWidth="1"/>
    <col min="770" max="770" width="25.42578125" customWidth="1"/>
    <col min="771" max="771" width="11.7109375" customWidth="1"/>
    <col min="772" max="772" width="13.140625" customWidth="1"/>
    <col min="773" max="773" width="13.28515625" customWidth="1"/>
    <col min="774" max="774" width="15.7109375" customWidth="1"/>
    <col min="1025" max="1025" width="6.42578125" customWidth="1"/>
    <col min="1026" max="1026" width="25.42578125" customWidth="1"/>
    <col min="1027" max="1027" width="11.7109375" customWidth="1"/>
    <col min="1028" max="1028" width="13.140625" customWidth="1"/>
    <col min="1029" max="1029" width="13.28515625" customWidth="1"/>
    <col min="1030" max="1030" width="15.7109375" customWidth="1"/>
    <col min="1281" max="1281" width="6.42578125" customWidth="1"/>
    <col min="1282" max="1282" width="25.42578125" customWidth="1"/>
    <col min="1283" max="1283" width="11.7109375" customWidth="1"/>
    <col min="1284" max="1284" width="13.140625" customWidth="1"/>
    <col min="1285" max="1285" width="13.28515625" customWidth="1"/>
    <col min="1286" max="1286" width="15.7109375" customWidth="1"/>
    <col min="1537" max="1537" width="6.42578125" customWidth="1"/>
    <col min="1538" max="1538" width="25.42578125" customWidth="1"/>
    <col min="1539" max="1539" width="11.7109375" customWidth="1"/>
    <col min="1540" max="1540" width="13.140625" customWidth="1"/>
    <col min="1541" max="1541" width="13.28515625" customWidth="1"/>
    <col min="1542" max="1542" width="15.7109375" customWidth="1"/>
    <col min="1793" max="1793" width="6.42578125" customWidth="1"/>
    <col min="1794" max="1794" width="25.42578125" customWidth="1"/>
    <col min="1795" max="1795" width="11.7109375" customWidth="1"/>
    <col min="1796" max="1796" width="13.140625" customWidth="1"/>
    <col min="1797" max="1797" width="13.28515625" customWidth="1"/>
    <col min="1798" max="1798" width="15.7109375" customWidth="1"/>
    <col min="2049" max="2049" width="6.42578125" customWidth="1"/>
    <col min="2050" max="2050" width="25.42578125" customWidth="1"/>
    <col min="2051" max="2051" width="11.7109375" customWidth="1"/>
    <col min="2052" max="2052" width="13.140625" customWidth="1"/>
    <col min="2053" max="2053" width="13.28515625" customWidth="1"/>
    <col min="2054" max="2054" width="15.7109375" customWidth="1"/>
    <col min="2305" max="2305" width="6.42578125" customWidth="1"/>
    <col min="2306" max="2306" width="25.42578125" customWidth="1"/>
    <col min="2307" max="2307" width="11.7109375" customWidth="1"/>
    <col min="2308" max="2308" width="13.140625" customWidth="1"/>
    <col min="2309" max="2309" width="13.28515625" customWidth="1"/>
    <col min="2310" max="2310" width="15.7109375" customWidth="1"/>
    <col min="2561" max="2561" width="6.42578125" customWidth="1"/>
    <col min="2562" max="2562" width="25.42578125" customWidth="1"/>
    <col min="2563" max="2563" width="11.7109375" customWidth="1"/>
    <col min="2564" max="2564" width="13.140625" customWidth="1"/>
    <col min="2565" max="2565" width="13.28515625" customWidth="1"/>
    <col min="2566" max="2566" width="15.7109375" customWidth="1"/>
    <col min="2817" max="2817" width="6.42578125" customWidth="1"/>
    <col min="2818" max="2818" width="25.42578125" customWidth="1"/>
    <col min="2819" max="2819" width="11.7109375" customWidth="1"/>
    <col min="2820" max="2820" width="13.140625" customWidth="1"/>
    <col min="2821" max="2821" width="13.28515625" customWidth="1"/>
    <col min="2822" max="2822" width="15.7109375" customWidth="1"/>
    <col min="3073" max="3073" width="6.42578125" customWidth="1"/>
    <col min="3074" max="3074" width="25.42578125" customWidth="1"/>
    <col min="3075" max="3075" width="11.7109375" customWidth="1"/>
    <col min="3076" max="3076" width="13.140625" customWidth="1"/>
    <col min="3077" max="3077" width="13.28515625" customWidth="1"/>
    <col min="3078" max="3078" width="15.7109375" customWidth="1"/>
    <col min="3329" max="3329" width="6.42578125" customWidth="1"/>
    <col min="3330" max="3330" width="25.42578125" customWidth="1"/>
    <col min="3331" max="3331" width="11.7109375" customWidth="1"/>
    <col min="3332" max="3332" width="13.140625" customWidth="1"/>
    <col min="3333" max="3333" width="13.28515625" customWidth="1"/>
    <col min="3334" max="3334" width="15.7109375" customWidth="1"/>
    <col min="3585" max="3585" width="6.42578125" customWidth="1"/>
    <col min="3586" max="3586" width="25.42578125" customWidth="1"/>
    <col min="3587" max="3587" width="11.7109375" customWidth="1"/>
    <col min="3588" max="3588" width="13.140625" customWidth="1"/>
    <col min="3589" max="3589" width="13.28515625" customWidth="1"/>
    <col min="3590" max="3590" width="15.7109375" customWidth="1"/>
    <col min="3841" max="3841" width="6.42578125" customWidth="1"/>
    <col min="3842" max="3842" width="25.42578125" customWidth="1"/>
    <col min="3843" max="3843" width="11.7109375" customWidth="1"/>
    <col min="3844" max="3844" width="13.140625" customWidth="1"/>
    <col min="3845" max="3845" width="13.28515625" customWidth="1"/>
    <col min="3846" max="3846" width="15.7109375" customWidth="1"/>
    <col min="4097" max="4097" width="6.42578125" customWidth="1"/>
    <col min="4098" max="4098" width="25.42578125" customWidth="1"/>
    <col min="4099" max="4099" width="11.7109375" customWidth="1"/>
    <col min="4100" max="4100" width="13.140625" customWidth="1"/>
    <col min="4101" max="4101" width="13.28515625" customWidth="1"/>
    <col min="4102" max="4102" width="15.7109375" customWidth="1"/>
    <col min="4353" max="4353" width="6.42578125" customWidth="1"/>
    <col min="4354" max="4354" width="25.42578125" customWidth="1"/>
    <col min="4355" max="4355" width="11.7109375" customWidth="1"/>
    <col min="4356" max="4356" width="13.140625" customWidth="1"/>
    <col min="4357" max="4357" width="13.28515625" customWidth="1"/>
    <col min="4358" max="4358" width="15.7109375" customWidth="1"/>
    <col min="4609" max="4609" width="6.42578125" customWidth="1"/>
    <col min="4610" max="4610" width="25.42578125" customWidth="1"/>
    <col min="4611" max="4611" width="11.7109375" customWidth="1"/>
    <col min="4612" max="4612" width="13.140625" customWidth="1"/>
    <col min="4613" max="4613" width="13.28515625" customWidth="1"/>
    <col min="4614" max="4614" width="15.7109375" customWidth="1"/>
    <col min="4865" max="4865" width="6.42578125" customWidth="1"/>
    <col min="4866" max="4866" width="25.42578125" customWidth="1"/>
    <col min="4867" max="4867" width="11.7109375" customWidth="1"/>
    <col min="4868" max="4868" width="13.140625" customWidth="1"/>
    <col min="4869" max="4869" width="13.28515625" customWidth="1"/>
    <col min="4870" max="4870" width="15.7109375" customWidth="1"/>
    <col min="5121" max="5121" width="6.42578125" customWidth="1"/>
    <col min="5122" max="5122" width="25.42578125" customWidth="1"/>
    <col min="5123" max="5123" width="11.7109375" customWidth="1"/>
    <col min="5124" max="5124" width="13.140625" customWidth="1"/>
    <col min="5125" max="5125" width="13.28515625" customWidth="1"/>
    <col min="5126" max="5126" width="15.7109375" customWidth="1"/>
    <col min="5377" max="5377" width="6.42578125" customWidth="1"/>
    <col min="5378" max="5378" width="25.42578125" customWidth="1"/>
    <col min="5379" max="5379" width="11.7109375" customWidth="1"/>
    <col min="5380" max="5380" width="13.140625" customWidth="1"/>
    <col min="5381" max="5381" width="13.28515625" customWidth="1"/>
    <col min="5382" max="5382" width="15.7109375" customWidth="1"/>
    <col min="5633" max="5633" width="6.42578125" customWidth="1"/>
    <col min="5634" max="5634" width="25.42578125" customWidth="1"/>
    <col min="5635" max="5635" width="11.7109375" customWidth="1"/>
    <col min="5636" max="5636" width="13.140625" customWidth="1"/>
    <col min="5637" max="5637" width="13.28515625" customWidth="1"/>
    <col min="5638" max="5638" width="15.7109375" customWidth="1"/>
    <col min="5889" max="5889" width="6.42578125" customWidth="1"/>
    <col min="5890" max="5890" width="25.42578125" customWidth="1"/>
    <col min="5891" max="5891" width="11.7109375" customWidth="1"/>
    <col min="5892" max="5892" width="13.140625" customWidth="1"/>
    <col min="5893" max="5893" width="13.28515625" customWidth="1"/>
    <col min="5894" max="5894" width="15.7109375" customWidth="1"/>
    <col min="6145" max="6145" width="6.42578125" customWidth="1"/>
    <col min="6146" max="6146" width="25.42578125" customWidth="1"/>
    <col min="6147" max="6147" width="11.7109375" customWidth="1"/>
    <col min="6148" max="6148" width="13.140625" customWidth="1"/>
    <col min="6149" max="6149" width="13.28515625" customWidth="1"/>
    <col min="6150" max="6150" width="15.7109375" customWidth="1"/>
    <col min="6401" max="6401" width="6.42578125" customWidth="1"/>
    <col min="6402" max="6402" width="25.42578125" customWidth="1"/>
    <col min="6403" max="6403" width="11.7109375" customWidth="1"/>
    <col min="6404" max="6404" width="13.140625" customWidth="1"/>
    <col min="6405" max="6405" width="13.28515625" customWidth="1"/>
    <col min="6406" max="6406" width="15.7109375" customWidth="1"/>
    <col min="6657" max="6657" width="6.42578125" customWidth="1"/>
    <col min="6658" max="6658" width="25.42578125" customWidth="1"/>
    <col min="6659" max="6659" width="11.7109375" customWidth="1"/>
    <col min="6660" max="6660" width="13.140625" customWidth="1"/>
    <col min="6661" max="6661" width="13.28515625" customWidth="1"/>
    <col min="6662" max="6662" width="15.7109375" customWidth="1"/>
    <col min="6913" max="6913" width="6.42578125" customWidth="1"/>
    <col min="6914" max="6914" width="25.42578125" customWidth="1"/>
    <col min="6915" max="6915" width="11.7109375" customWidth="1"/>
    <col min="6916" max="6916" width="13.140625" customWidth="1"/>
    <col min="6917" max="6917" width="13.28515625" customWidth="1"/>
    <col min="6918" max="6918" width="15.7109375" customWidth="1"/>
    <col min="7169" max="7169" width="6.42578125" customWidth="1"/>
    <col min="7170" max="7170" width="25.42578125" customWidth="1"/>
    <col min="7171" max="7171" width="11.7109375" customWidth="1"/>
    <col min="7172" max="7172" width="13.140625" customWidth="1"/>
    <col min="7173" max="7173" width="13.28515625" customWidth="1"/>
    <col min="7174" max="7174" width="15.7109375" customWidth="1"/>
    <col min="7425" max="7425" width="6.42578125" customWidth="1"/>
    <col min="7426" max="7426" width="25.42578125" customWidth="1"/>
    <col min="7427" max="7427" width="11.7109375" customWidth="1"/>
    <col min="7428" max="7428" width="13.140625" customWidth="1"/>
    <col min="7429" max="7429" width="13.28515625" customWidth="1"/>
    <col min="7430" max="7430" width="15.7109375" customWidth="1"/>
    <col min="7681" max="7681" width="6.42578125" customWidth="1"/>
    <col min="7682" max="7682" width="25.42578125" customWidth="1"/>
    <col min="7683" max="7683" width="11.7109375" customWidth="1"/>
    <col min="7684" max="7684" width="13.140625" customWidth="1"/>
    <col min="7685" max="7685" width="13.28515625" customWidth="1"/>
    <col min="7686" max="7686" width="15.7109375" customWidth="1"/>
    <col min="7937" max="7937" width="6.42578125" customWidth="1"/>
    <col min="7938" max="7938" width="25.42578125" customWidth="1"/>
    <col min="7939" max="7939" width="11.7109375" customWidth="1"/>
    <col min="7940" max="7940" width="13.140625" customWidth="1"/>
    <col min="7941" max="7941" width="13.28515625" customWidth="1"/>
    <col min="7942" max="7942" width="15.7109375" customWidth="1"/>
    <col min="8193" max="8193" width="6.42578125" customWidth="1"/>
    <col min="8194" max="8194" width="25.42578125" customWidth="1"/>
    <col min="8195" max="8195" width="11.7109375" customWidth="1"/>
    <col min="8196" max="8196" width="13.140625" customWidth="1"/>
    <col min="8197" max="8197" width="13.28515625" customWidth="1"/>
    <col min="8198" max="8198" width="15.7109375" customWidth="1"/>
    <col min="8449" max="8449" width="6.42578125" customWidth="1"/>
    <col min="8450" max="8450" width="25.42578125" customWidth="1"/>
    <col min="8451" max="8451" width="11.7109375" customWidth="1"/>
    <col min="8452" max="8452" width="13.140625" customWidth="1"/>
    <col min="8453" max="8453" width="13.28515625" customWidth="1"/>
    <col min="8454" max="8454" width="15.7109375" customWidth="1"/>
    <col min="8705" max="8705" width="6.42578125" customWidth="1"/>
    <col min="8706" max="8706" width="25.42578125" customWidth="1"/>
    <col min="8707" max="8707" width="11.7109375" customWidth="1"/>
    <col min="8708" max="8708" width="13.140625" customWidth="1"/>
    <col min="8709" max="8709" width="13.28515625" customWidth="1"/>
    <col min="8710" max="8710" width="15.7109375" customWidth="1"/>
    <col min="8961" max="8961" width="6.42578125" customWidth="1"/>
    <col min="8962" max="8962" width="25.42578125" customWidth="1"/>
    <col min="8963" max="8963" width="11.7109375" customWidth="1"/>
    <col min="8964" max="8964" width="13.140625" customWidth="1"/>
    <col min="8965" max="8965" width="13.28515625" customWidth="1"/>
    <col min="8966" max="8966" width="15.7109375" customWidth="1"/>
    <col min="9217" max="9217" width="6.42578125" customWidth="1"/>
    <col min="9218" max="9218" width="25.42578125" customWidth="1"/>
    <col min="9219" max="9219" width="11.7109375" customWidth="1"/>
    <col min="9220" max="9220" width="13.140625" customWidth="1"/>
    <col min="9221" max="9221" width="13.28515625" customWidth="1"/>
    <col min="9222" max="9222" width="15.7109375" customWidth="1"/>
    <col min="9473" max="9473" width="6.42578125" customWidth="1"/>
    <col min="9474" max="9474" width="25.42578125" customWidth="1"/>
    <col min="9475" max="9475" width="11.7109375" customWidth="1"/>
    <col min="9476" max="9476" width="13.140625" customWidth="1"/>
    <col min="9477" max="9477" width="13.28515625" customWidth="1"/>
    <col min="9478" max="9478" width="15.7109375" customWidth="1"/>
    <col min="9729" max="9729" width="6.42578125" customWidth="1"/>
    <col min="9730" max="9730" width="25.42578125" customWidth="1"/>
    <col min="9731" max="9731" width="11.7109375" customWidth="1"/>
    <col min="9732" max="9732" width="13.140625" customWidth="1"/>
    <col min="9733" max="9733" width="13.28515625" customWidth="1"/>
    <col min="9734" max="9734" width="15.7109375" customWidth="1"/>
    <col min="9985" max="9985" width="6.42578125" customWidth="1"/>
    <col min="9986" max="9986" width="25.42578125" customWidth="1"/>
    <col min="9987" max="9987" width="11.7109375" customWidth="1"/>
    <col min="9988" max="9988" width="13.140625" customWidth="1"/>
    <col min="9989" max="9989" width="13.28515625" customWidth="1"/>
    <col min="9990" max="9990" width="15.7109375" customWidth="1"/>
    <col min="10241" max="10241" width="6.42578125" customWidth="1"/>
    <col min="10242" max="10242" width="25.42578125" customWidth="1"/>
    <col min="10243" max="10243" width="11.7109375" customWidth="1"/>
    <col min="10244" max="10244" width="13.140625" customWidth="1"/>
    <col min="10245" max="10245" width="13.28515625" customWidth="1"/>
    <col min="10246" max="10246" width="15.7109375" customWidth="1"/>
    <col min="10497" max="10497" width="6.42578125" customWidth="1"/>
    <col min="10498" max="10498" width="25.42578125" customWidth="1"/>
    <col min="10499" max="10499" width="11.7109375" customWidth="1"/>
    <col min="10500" max="10500" width="13.140625" customWidth="1"/>
    <col min="10501" max="10501" width="13.28515625" customWidth="1"/>
    <col min="10502" max="10502" width="15.7109375" customWidth="1"/>
    <col min="10753" max="10753" width="6.42578125" customWidth="1"/>
    <col min="10754" max="10754" width="25.42578125" customWidth="1"/>
    <col min="10755" max="10755" width="11.7109375" customWidth="1"/>
    <col min="10756" max="10756" width="13.140625" customWidth="1"/>
    <col min="10757" max="10757" width="13.28515625" customWidth="1"/>
    <col min="10758" max="10758" width="15.7109375" customWidth="1"/>
    <col min="11009" max="11009" width="6.42578125" customWidth="1"/>
    <col min="11010" max="11010" width="25.42578125" customWidth="1"/>
    <col min="11011" max="11011" width="11.7109375" customWidth="1"/>
    <col min="11012" max="11012" width="13.140625" customWidth="1"/>
    <col min="11013" max="11013" width="13.28515625" customWidth="1"/>
    <col min="11014" max="11014" width="15.7109375" customWidth="1"/>
    <col min="11265" max="11265" width="6.42578125" customWidth="1"/>
    <col min="11266" max="11266" width="25.42578125" customWidth="1"/>
    <col min="11267" max="11267" width="11.7109375" customWidth="1"/>
    <col min="11268" max="11268" width="13.140625" customWidth="1"/>
    <col min="11269" max="11269" width="13.28515625" customWidth="1"/>
    <col min="11270" max="11270" width="15.7109375" customWidth="1"/>
    <col min="11521" max="11521" width="6.42578125" customWidth="1"/>
    <col min="11522" max="11522" width="25.42578125" customWidth="1"/>
    <col min="11523" max="11523" width="11.7109375" customWidth="1"/>
    <col min="11524" max="11524" width="13.140625" customWidth="1"/>
    <col min="11525" max="11525" width="13.28515625" customWidth="1"/>
    <col min="11526" max="11526" width="15.7109375" customWidth="1"/>
    <col min="11777" max="11777" width="6.42578125" customWidth="1"/>
    <col min="11778" max="11778" width="25.42578125" customWidth="1"/>
    <col min="11779" max="11779" width="11.7109375" customWidth="1"/>
    <col min="11780" max="11780" width="13.140625" customWidth="1"/>
    <col min="11781" max="11781" width="13.28515625" customWidth="1"/>
    <col min="11782" max="11782" width="15.7109375" customWidth="1"/>
    <col min="12033" max="12033" width="6.42578125" customWidth="1"/>
    <col min="12034" max="12034" width="25.42578125" customWidth="1"/>
    <col min="12035" max="12035" width="11.7109375" customWidth="1"/>
    <col min="12036" max="12036" width="13.140625" customWidth="1"/>
    <col min="12037" max="12037" width="13.28515625" customWidth="1"/>
    <col min="12038" max="12038" width="15.7109375" customWidth="1"/>
    <col min="12289" max="12289" width="6.42578125" customWidth="1"/>
    <col min="12290" max="12290" width="25.42578125" customWidth="1"/>
    <col min="12291" max="12291" width="11.7109375" customWidth="1"/>
    <col min="12292" max="12292" width="13.140625" customWidth="1"/>
    <col min="12293" max="12293" width="13.28515625" customWidth="1"/>
    <col min="12294" max="12294" width="15.7109375" customWidth="1"/>
    <col min="12545" max="12545" width="6.42578125" customWidth="1"/>
    <col min="12546" max="12546" width="25.42578125" customWidth="1"/>
    <col min="12547" max="12547" width="11.7109375" customWidth="1"/>
    <col min="12548" max="12548" width="13.140625" customWidth="1"/>
    <col min="12549" max="12549" width="13.28515625" customWidth="1"/>
    <col min="12550" max="12550" width="15.7109375" customWidth="1"/>
    <col min="12801" max="12801" width="6.42578125" customWidth="1"/>
    <col min="12802" max="12802" width="25.42578125" customWidth="1"/>
    <col min="12803" max="12803" width="11.7109375" customWidth="1"/>
    <col min="12804" max="12804" width="13.140625" customWidth="1"/>
    <col min="12805" max="12805" width="13.28515625" customWidth="1"/>
    <col min="12806" max="12806" width="15.7109375" customWidth="1"/>
    <col min="13057" max="13057" width="6.42578125" customWidth="1"/>
    <col min="13058" max="13058" width="25.42578125" customWidth="1"/>
    <col min="13059" max="13059" width="11.7109375" customWidth="1"/>
    <col min="13060" max="13060" width="13.140625" customWidth="1"/>
    <col min="13061" max="13061" width="13.28515625" customWidth="1"/>
    <col min="13062" max="13062" width="15.7109375" customWidth="1"/>
    <col min="13313" max="13313" width="6.42578125" customWidth="1"/>
    <col min="13314" max="13314" width="25.42578125" customWidth="1"/>
    <col min="13315" max="13315" width="11.7109375" customWidth="1"/>
    <col min="13316" max="13316" width="13.140625" customWidth="1"/>
    <col min="13317" max="13317" width="13.28515625" customWidth="1"/>
    <col min="13318" max="13318" width="15.7109375" customWidth="1"/>
    <col min="13569" max="13569" width="6.42578125" customWidth="1"/>
    <col min="13570" max="13570" width="25.42578125" customWidth="1"/>
    <col min="13571" max="13571" width="11.7109375" customWidth="1"/>
    <col min="13572" max="13572" width="13.140625" customWidth="1"/>
    <col min="13573" max="13573" width="13.28515625" customWidth="1"/>
    <col min="13574" max="13574" width="15.7109375" customWidth="1"/>
    <col min="13825" max="13825" width="6.42578125" customWidth="1"/>
    <col min="13826" max="13826" width="25.42578125" customWidth="1"/>
    <col min="13827" max="13827" width="11.7109375" customWidth="1"/>
    <col min="13828" max="13828" width="13.140625" customWidth="1"/>
    <col min="13829" max="13829" width="13.28515625" customWidth="1"/>
    <col min="13830" max="13830" width="15.7109375" customWidth="1"/>
    <col min="14081" max="14081" width="6.42578125" customWidth="1"/>
    <col min="14082" max="14082" width="25.42578125" customWidth="1"/>
    <col min="14083" max="14083" width="11.7109375" customWidth="1"/>
    <col min="14084" max="14084" width="13.140625" customWidth="1"/>
    <col min="14085" max="14085" width="13.28515625" customWidth="1"/>
    <col min="14086" max="14086" width="15.7109375" customWidth="1"/>
    <col min="14337" max="14337" width="6.42578125" customWidth="1"/>
    <col min="14338" max="14338" width="25.42578125" customWidth="1"/>
    <col min="14339" max="14339" width="11.7109375" customWidth="1"/>
    <col min="14340" max="14340" width="13.140625" customWidth="1"/>
    <col min="14341" max="14341" width="13.28515625" customWidth="1"/>
    <col min="14342" max="14342" width="15.7109375" customWidth="1"/>
    <col min="14593" max="14593" width="6.42578125" customWidth="1"/>
    <col min="14594" max="14594" width="25.42578125" customWidth="1"/>
    <col min="14595" max="14595" width="11.7109375" customWidth="1"/>
    <col min="14596" max="14596" width="13.140625" customWidth="1"/>
    <col min="14597" max="14597" width="13.28515625" customWidth="1"/>
    <col min="14598" max="14598" width="15.7109375" customWidth="1"/>
    <col min="14849" max="14849" width="6.42578125" customWidth="1"/>
    <col min="14850" max="14850" width="25.42578125" customWidth="1"/>
    <col min="14851" max="14851" width="11.7109375" customWidth="1"/>
    <col min="14852" max="14852" width="13.140625" customWidth="1"/>
    <col min="14853" max="14853" width="13.28515625" customWidth="1"/>
    <col min="14854" max="14854" width="15.7109375" customWidth="1"/>
    <col min="15105" max="15105" width="6.42578125" customWidth="1"/>
    <col min="15106" max="15106" width="25.42578125" customWidth="1"/>
    <col min="15107" max="15107" width="11.7109375" customWidth="1"/>
    <col min="15108" max="15108" width="13.140625" customWidth="1"/>
    <col min="15109" max="15109" width="13.28515625" customWidth="1"/>
    <col min="15110" max="15110" width="15.7109375" customWidth="1"/>
    <col min="15361" max="15361" width="6.42578125" customWidth="1"/>
    <col min="15362" max="15362" width="25.42578125" customWidth="1"/>
    <col min="15363" max="15363" width="11.7109375" customWidth="1"/>
    <col min="15364" max="15364" width="13.140625" customWidth="1"/>
    <col min="15365" max="15365" width="13.28515625" customWidth="1"/>
    <col min="15366" max="15366" width="15.7109375" customWidth="1"/>
    <col min="15617" max="15617" width="6.42578125" customWidth="1"/>
    <col min="15618" max="15618" width="25.42578125" customWidth="1"/>
    <col min="15619" max="15619" width="11.7109375" customWidth="1"/>
    <col min="15620" max="15620" width="13.140625" customWidth="1"/>
    <col min="15621" max="15621" width="13.28515625" customWidth="1"/>
    <col min="15622" max="15622" width="15.7109375" customWidth="1"/>
    <col min="15873" max="15873" width="6.42578125" customWidth="1"/>
    <col min="15874" max="15874" width="25.42578125" customWidth="1"/>
    <col min="15875" max="15875" width="11.7109375" customWidth="1"/>
    <col min="15876" max="15876" width="13.140625" customWidth="1"/>
    <col min="15877" max="15877" width="13.28515625" customWidth="1"/>
    <col min="15878" max="15878" width="15.7109375" customWidth="1"/>
    <col min="16129" max="16129" width="6.42578125" customWidth="1"/>
    <col min="16130" max="16130" width="25.42578125" customWidth="1"/>
    <col min="16131" max="16131" width="11.7109375" customWidth="1"/>
    <col min="16132" max="16132" width="13.140625" customWidth="1"/>
    <col min="16133" max="16133" width="13.28515625" customWidth="1"/>
    <col min="16134" max="16134" width="15.7109375" customWidth="1"/>
  </cols>
  <sheetData>
    <row r="2" spans="1:7" ht="15.75">
      <c r="C2" s="448" t="s">
        <v>259</v>
      </c>
      <c r="D2" s="448"/>
      <c r="E2" s="448"/>
      <c r="F2" s="448"/>
    </row>
    <row r="4" spans="1:7" ht="15.75">
      <c r="A4" s="448" t="s">
        <v>458</v>
      </c>
      <c r="B4" s="448"/>
      <c r="C4" s="448"/>
      <c r="D4" s="448"/>
      <c r="E4" s="448"/>
      <c r="F4" s="448"/>
      <c r="G4" s="448"/>
    </row>
    <row r="5" spans="1:7" ht="15.75">
      <c r="A5" s="448" t="s">
        <v>282</v>
      </c>
      <c r="B5" s="448"/>
      <c r="C5" s="448"/>
      <c r="D5" s="448"/>
      <c r="E5" s="448"/>
      <c r="F5" s="448"/>
      <c r="G5" s="448"/>
    </row>
    <row r="6" spans="1:7" ht="15.75">
      <c r="B6" s="448" t="s">
        <v>283</v>
      </c>
      <c r="C6" s="448"/>
      <c r="D6" s="448"/>
      <c r="E6" s="448"/>
      <c r="F6" s="448"/>
    </row>
    <row r="7" spans="1:7">
      <c r="A7" s="449" t="s">
        <v>262</v>
      </c>
      <c r="B7" s="449"/>
      <c r="C7" s="449"/>
      <c r="D7" s="449"/>
      <c r="E7" s="449"/>
      <c r="F7" s="449"/>
    </row>
    <row r="8" spans="1:7" ht="15.75">
      <c r="B8" s="249"/>
      <c r="C8" s="249"/>
      <c r="D8" s="249"/>
      <c r="E8" s="249"/>
      <c r="F8" s="249"/>
    </row>
    <row r="9" spans="1:7" ht="15.75" thickBot="1"/>
    <row r="10" spans="1:7" ht="38.25" thickBot="1">
      <c r="A10" s="250" t="s">
        <v>104</v>
      </c>
      <c r="B10" s="251" t="s">
        <v>263</v>
      </c>
      <c r="C10" s="251" t="s">
        <v>264</v>
      </c>
      <c r="D10" s="251" t="s">
        <v>265</v>
      </c>
      <c r="E10" s="251" t="s">
        <v>39</v>
      </c>
      <c r="F10" s="277" t="s">
        <v>38</v>
      </c>
      <c r="G10" s="312" t="s">
        <v>318</v>
      </c>
    </row>
    <row r="11" spans="1:7" ht="47.25">
      <c r="A11" s="252">
        <v>1</v>
      </c>
      <c r="B11" s="261" t="s">
        <v>284</v>
      </c>
      <c r="C11" s="252">
        <v>205</v>
      </c>
      <c r="D11" s="252" t="s">
        <v>16</v>
      </c>
      <c r="E11" s="266">
        <v>45</v>
      </c>
      <c r="F11" s="278">
        <f>C11*E11</f>
        <v>9225</v>
      </c>
      <c r="G11" s="326">
        <v>9.2200000000000006</v>
      </c>
    </row>
    <row r="12" spans="1:7" ht="18.75">
      <c r="A12" s="254">
        <v>2</v>
      </c>
      <c r="B12" s="253" t="s">
        <v>285</v>
      </c>
      <c r="C12" s="254">
        <v>15</v>
      </c>
      <c r="D12" s="254" t="s">
        <v>266</v>
      </c>
      <c r="E12" s="267">
        <v>10</v>
      </c>
      <c r="F12" s="279">
        <f>C12*E12</f>
        <v>150</v>
      </c>
      <c r="G12" s="327">
        <v>0.15</v>
      </c>
    </row>
    <row r="13" spans="1:7" ht="18.75">
      <c r="A13" s="254">
        <v>3</v>
      </c>
      <c r="B13" s="253" t="s">
        <v>286</v>
      </c>
      <c r="C13" s="254">
        <v>10</v>
      </c>
      <c r="D13" s="254" t="s">
        <v>266</v>
      </c>
      <c r="E13" s="267">
        <v>10</v>
      </c>
      <c r="F13" s="279">
        <f>E13*C13</f>
        <v>100</v>
      </c>
      <c r="G13" s="327">
        <v>0.1</v>
      </c>
    </row>
    <row r="14" spans="1:7" ht="31.5">
      <c r="A14" s="254">
        <v>4</v>
      </c>
      <c r="B14" s="253" t="s">
        <v>287</v>
      </c>
      <c r="C14" s="254">
        <v>500</v>
      </c>
      <c r="D14" s="254" t="s">
        <v>288</v>
      </c>
      <c r="E14" s="267">
        <v>343</v>
      </c>
      <c r="F14" s="279">
        <f>E14*C14</f>
        <v>171500</v>
      </c>
      <c r="G14" s="327">
        <v>171.5</v>
      </c>
    </row>
    <row r="15" spans="1:7" ht="45">
      <c r="A15" s="254">
        <v>5</v>
      </c>
      <c r="B15" s="264" t="s">
        <v>289</v>
      </c>
      <c r="C15" s="384">
        <v>11</v>
      </c>
      <c r="D15" s="384" t="s">
        <v>464</v>
      </c>
      <c r="E15" s="268">
        <v>121.68</v>
      </c>
      <c r="F15" s="279">
        <f>C15*E15</f>
        <v>1338.48</v>
      </c>
      <c r="G15" s="327">
        <v>1.34</v>
      </c>
    </row>
    <row r="16" spans="1:7" ht="30.75">
      <c r="A16" s="254">
        <v>6</v>
      </c>
      <c r="B16" s="264" t="s">
        <v>290</v>
      </c>
      <c r="C16" s="269">
        <v>30</v>
      </c>
      <c r="D16" s="269" t="s">
        <v>16</v>
      </c>
      <c r="E16" s="270">
        <v>58</v>
      </c>
      <c r="F16" s="279">
        <f t="shared" ref="F16:F17" si="0">C16*E16</f>
        <v>1740</v>
      </c>
      <c r="G16" s="327">
        <v>1.74</v>
      </c>
    </row>
    <row r="17" spans="1:7" ht="38.25" thickBot="1">
      <c r="A17" s="370">
        <v>7</v>
      </c>
      <c r="B17" s="379" t="s">
        <v>79</v>
      </c>
      <c r="C17" s="381">
        <v>30</v>
      </c>
      <c r="D17" s="381" t="s">
        <v>85</v>
      </c>
      <c r="E17" s="372">
        <v>300</v>
      </c>
      <c r="F17" s="373">
        <f t="shared" si="0"/>
        <v>9000</v>
      </c>
      <c r="G17" s="374">
        <v>9</v>
      </c>
    </row>
    <row r="18" spans="1:7" ht="40.5" customHeight="1" thickBot="1">
      <c r="A18" s="322"/>
      <c r="B18" s="323" t="s">
        <v>267</v>
      </c>
      <c r="C18" s="325"/>
      <c r="D18" s="325"/>
      <c r="E18" s="324"/>
      <c r="F18" s="303">
        <f>SUM(F11:F16)+F17</f>
        <v>193053.48</v>
      </c>
      <c r="G18" s="329">
        <f>G16+G15+G14+G13+G12+G11+G17</f>
        <v>193.05</v>
      </c>
    </row>
    <row r="19" spans="1:7" ht="18.75">
      <c r="A19" s="183"/>
      <c r="B19" s="255"/>
      <c r="C19" s="183"/>
      <c r="D19" s="183"/>
      <c r="E19" s="183"/>
      <c r="F19" s="183"/>
    </row>
    <row r="20" spans="1:7" ht="47.25">
      <c r="B20" s="256" t="s">
        <v>457</v>
      </c>
      <c r="F20" s="257" t="s">
        <v>222</v>
      </c>
    </row>
    <row r="21" spans="1:7" ht="15.75">
      <c r="B21" s="257"/>
      <c r="C21" s="257"/>
      <c r="D21" s="257"/>
      <c r="E21" s="257"/>
      <c r="F21" s="257"/>
    </row>
    <row r="22" spans="1:7" ht="15.75">
      <c r="B22" s="257" t="s">
        <v>2</v>
      </c>
      <c r="C22" s="257"/>
      <c r="D22" s="257"/>
      <c r="E22" s="257"/>
      <c r="F22" s="257" t="s">
        <v>3</v>
      </c>
    </row>
    <row r="23" spans="1:7" ht="15.75">
      <c r="B23" s="257"/>
      <c r="C23" s="257"/>
      <c r="D23" s="257"/>
      <c r="E23" s="257"/>
      <c r="F23" s="257"/>
    </row>
    <row r="24" spans="1:7" ht="15.75">
      <c r="B24" s="257"/>
      <c r="C24" s="257"/>
      <c r="D24" s="257"/>
      <c r="E24" s="257"/>
      <c r="F24" s="257"/>
    </row>
    <row r="25" spans="1:7" ht="15.75">
      <c r="B25" s="257"/>
      <c r="C25" s="257"/>
      <c r="D25" s="257"/>
      <c r="E25" s="257"/>
      <c r="F25" s="257"/>
    </row>
    <row r="26" spans="1:7" ht="15.75">
      <c r="B26" s="257"/>
      <c r="C26" s="257"/>
      <c r="D26" s="257"/>
      <c r="E26" s="257"/>
      <c r="F26" s="257"/>
    </row>
  </sheetData>
  <mergeCells count="5">
    <mergeCell ref="A7:F7"/>
    <mergeCell ref="C2:F2"/>
    <mergeCell ref="B6:F6"/>
    <mergeCell ref="A4:G4"/>
    <mergeCell ref="A5:G5"/>
  </mergeCells>
  <pageMargins left="0.7" right="0.7" top="0.75" bottom="0.75" header="0.3" footer="0.3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17" zoomScale="85" zoomScaleSheetLayoutView="85" workbookViewId="0">
      <selection activeCell="G28" sqref="G28"/>
    </sheetView>
  </sheetViews>
  <sheetFormatPr defaultRowHeight="15"/>
  <cols>
    <col min="1" max="1" width="6.42578125" customWidth="1"/>
    <col min="2" max="2" width="25.42578125" customWidth="1"/>
    <col min="3" max="3" width="11.7109375" customWidth="1"/>
    <col min="4" max="4" width="13.140625" customWidth="1"/>
    <col min="5" max="5" width="13.28515625" customWidth="1"/>
    <col min="6" max="6" width="15.7109375" customWidth="1"/>
    <col min="7" max="7" width="9.85546875" customWidth="1"/>
    <col min="257" max="257" width="6.42578125" customWidth="1"/>
    <col min="258" max="258" width="25.42578125" customWidth="1"/>
    <col min="259" max="259" width="11.7109375" customWidth="1"/>
    <col min="260" max="260" width="13.140625" customWidth="1"/>
    <col min="261" max="261" width="13.28515625" customWidth="1"/>
    <col min="262" max="262" width="15.7109375" customWidth="1"/>
    <col min="513" max="513" width="6.42578125" customWidth="1"/>
    <col min="514" max="514" width="25.42578125" customWidth="1"/>
    <col min="515" max="515" width="11.7109375" customWidth="1"/>
    <col min="516" max="516" width="13.140625" customWidth="1"/>
    <col min="517" max="517" width="13.28515625" customWidth="1"/>
    <col min="518" max="518" width="15.7109375" customWidth="1"/>
    <col min="769" max="769" width="6.42578125" customWidth="1"/>
    <col min="770" max="770" width="25.42578125" customWidth="1"/>
    <col min="771" max="771" width="11.7109375" customWidth="1"/>
    <col min="772" max="772" width="13.140625" customWidth="1"/>
    <col min="773" max="773" width="13.28515625" customWidth="1"/>
    <col min="774" max="774" width="15.7109375" customWidth="1"/>
    <col min="1025" max="1025" width="6.42578125" customWidth="1"/>
    <col min="1026" max="1026" width="25.42578125" customWidth="1"/>
    <col min="1027" max="1027" width="11.7109375" customWidth="1"/>
    <col min="1028" max="1028" width="13.140625" customWidth="1"/>
    <col min="1029" max="1029" width="13.28515625" customWidth="1"/>
    <col min="1030" max="1030" width="15.7109375" customWidth="1"/>
    <col min="1281" max="1281" width="6.42578125" customWidth="1"/>
    <col min="1282" max="1282" width="25.42578125" customWidth="1"/>
    <col min="1283" max="1283" width="11.7109375" customWidth="1"/>
    <col min="1284" max="1284" width="13.140625" customWidth="1"/>
    <col min="1285" max="1285" width="13.28515625" customWidth="1"/>
    <col min="1286" max="1286" width="15.7109375" customWidth="1"/>
    <col min="1537" max="1537" width="6.42578125" customWidth="1"/>
    <col min="1538" max="1538" width="25.42578125" customWidth="1"/>
    <col min="1539" max="1539" width="11.7109375" customWidth="1"/>
    <col min="1540" max="1540" width="13.140625" customWidth="1"/>
    <col min="1541" max="1541" width="13.28515625" customWidth="1"/>
    <col min="1542" max="1542" width="15.7109375" customWidth="1"/>
    <col min="1793" max="1793" width="6.42578125" customWidth="1"/>
    <col min="1794" max="1794" width="25.42578125" customWidth="1"/>
    <col min="1795" max="1795" width="11.7109375" customWidth="1"/>
    <col min="1796" max="1796" width="13.140625" customWidth="1"/>
    <col min="1797" max="1797" width="13.28515625" customWidth="1"/>
    <col min="1798" max="1798" width="15.7109375" customWidth="1"/>
    <col min="2049" max="2049" width="6.42578125" customWidth="1"/>
    <col min="2050" max="2050" width="25.42578125" customWidth="1"/>
    <col min="2051" max="2051" width="11.7109375" customWidth="1"/>
    <col min="2052" max="2052" width="13.140625" customWidth="1"/>
    <col min="2053" max="2053" width="13.28515625" customWidth="1"/>
    <col min="2054" max="2054" width="15.7109375" customWidth="1"/>
    <col min="2305" max="2305" width="6.42578125" customWidth="1"/>
    <col min="2306" max="2306" width="25.42578125" customWidth="1"/>
    <col min="2307" max="2307" width="11.7109375" customWidth="1"/>
    <col min="2308" max="2308" width="13.140625" customWidth="1"/>
    <col min="2309" max="2309" width="13.28515625" customWidth="1"/>
    <col min="2310" max="2310" width="15.7109375" customWidth="1"/>
    <col min="2561" max="2561" width="6.42578125" customWidth="1"/>
    <col min="2562" max="2562" width="25.42578125" customWidth="1"/>
    <col min="2563" max="2563" width="11.7109375" customWidth="1"/>
    <col min="2564" max="2564" width="13.140625" customWidth="1"/>
    <col min="2565" max="2565" width="13.28515625" customWidth="1"/>
    <col min="2566" max="2566" width="15.7109375" customWidth="1"/>
    <col min="2817" max="2817" width="6.42578125" customWidth="1"/>
    <col min="2818" max="2818" width="25.42578125" customWidth="1"/>
    <col min="2819" max="2819" width="11.7109375" customWidth="1"/>
    <col min="2820" max="2820" width="13.140625" customWidth="1"/>
    <col min="2821" max="2821" width="13.28515625" customWidth="1"/>
    <col min="2822" max="2822" width="15.7109375" customWidth="1"/>
    <col min="3073" max="3073" width="6.42578125" customWidth="1"/>
    <col min="3074" max="3074" width="25.42578125" customWidth="1"/>
    <col min="3075" max="3075" width="11.7109375" customWidth="1"/>
    <col min="3076" max="3076" width="13.140625" customWidth="1"/>
    <col min="3077" max="3077" width="13.28515625" customWidth="1"/>
    <col min="3078" max="3078" width="15.7109375" customWidth="1"/>
    <col min="3329" max="3329" width="6.42578125" customWidth="1"/>
    <col min="3330" max="3330" width="25.42578125" customWidth="1"/>
    <col min="3331" max="3331" width="11.7109375" customWidth="1"/>
    <col min="3332" max="3332" width="13.140625" customWidth="1"/>
    <col min="3333" max="3333" width="13.28515625" customWidth="1"/>
    <col min="3334" max="3334" width="15.7109375" customWidth="1"/>
    <col min="3585" max="3585" width="6.42578125" customWidth="1"/>
    <col min="3586" max="3586" width="25.42578125" customWidth="1"/>
    <col min="3587" max="3587" width="11.7109375" customWidth="1"/>
    <col min="3588" max="3588" width="13.140625" customWidth="1"/>
    <col min="3589" max="3589" width="13.28515625" customWidth="1"/>
    <col min="3590" max="3590" width="15.7109375" customWidth="1"/>
    <col min="3841" max="3841" width="6.42578125" customWidth="1"/>
    <col min="3842" max="3842" width="25.42578125" customWidth="1"/>
    <col min="3843" max="3843" width="11.7109375" customWidth="1"/>
    <col min="3844" max="3844" width="13.140625" customWidth="1"/>
    <col min="3845" max="3845" width="13.28515625" customWidth="1"/>
    <col min="3846" max="3846" width="15.7109375" customWidth="1"/>
    <col min="4097" max="4097" width="6.42578125" customWidth="1"/>
    <col min="4098" max="4098" width="25.42578125" customWidth="1"/>
    <col min="4099" max="4099" width="11.7109375" customWidth="1"/>
    <col min="4100" max="4100" width="13.140625" customWidth="1"/>
    <col min="4101" max="4101" width="13.28515625" customWidth="1"/>
    <col min="4102" max="4102" width="15.7109375" customWidth="1"/>
    <col min="4353" max="4353" width="6.42578125" customWidth="1"/>
    <col min="4354" max="4354" width="25.42578125" customWidth="1"/>
    <col min="4355" max="4355" width="11.7109375" customWidth="1"/>
    <col min="4356" max="4356" width="13.140625" customWidth="1"/>
    <col min="4357" max="4357" width="13.28515625" customWidth="1"/>
    <col min="4358" max="4358" width="15.7109375" customWidth="1"/>
    <col min="4609" max="4609" width="6.42578125" customWidth="1"/>
    <col min="4610" max="4610" width="25.42578125" customWidth="1"/>
    <col min="4611" max="4611" width="11.7109375" customWidth="1"/>
    <col min="4612" max="4612" width="13.140625" customWidth="1"/>
    <col min="4613" max="4613" width="13.28515625" customWidth="1"/>
    <col min="4614" max="4614" width="15.7109375" customWidth="1"/>
    <col min="4865" max="4865" width="6.42578125" customWidth="1"/>
    <col min="4866" max="4866" width="25.42578125" customWidth="1"/>
    <col min="4867" max="4867" width="11.7109375" customWidth="1"/>
    <col min="4868" max="4868" width="13.140625" customWidth="1"/>
    <col min="4869" max="4869" width="13.28515625" customWidth="1"/>
    <col min="4870" max="4870" width="15.7109375" customWidth="1"/>
    <col min="5121" max="5121" width="6.42578125" customWidth="1"/>
    <col min="5122" max="5122" width="25.42578125" customWidth="1"/>
    <col min="5123" max="5123" width="11.7109375" customWidth="1"/>
    <col min="5124" max="5124" width="13.140625" customWidth="1"/>
    <col min="5125" max="5125" width="13.28515625" customWidth="1"/>
    <col min="5126" max="5126" width="15.7109375" customWidth="1"/>
    <col min="5377" max="5377" width="6.42578125" customWidth="1"/>
    <col min="5378" max="5378" width="25.42578125" customWidth="1"/>
    <col min="5379" max="5379" width="11.7109375" customWidth="1"/>
    <col min="5380" max="5380" width="13.140625" customWidth="1"/>
    <col min="5381" max="5381" width="13.28515625" customWidth="1"/>
    <col min="5382" max="5382" width="15.7109375" customWidth="1"/>
    <col min="5633" max="5633" width="6.42578125" customWidth="1"/>
    <col min="5634" max="5634" width="25.42578125" customWidth="1"/>
    <col min="5635" max="5635" width="11.7109375" customWidth="1"/>
    <col min="5636" max="5636" width="13.140625" customWidth="1"/>
    <col min="5637" max="5637" width="13.28515625" customWidth="1"/>
    <col min="5638" max="5638" width="15.7109375" customWidth="1"/>
    <col min="5889" max="5889" width="6.42578125" customWidth="1"/>
    <col min="5890" max="5890" width="25.42578125" customWidth="1"/>
    <col min="5891" max="5891" width="11.7109375" customWidth="1"/>
    <col min="5892" max="5892" width="13.140625" customWidth="1"/>
    <col min="5893" max="5893" width="13.28515625" customWidth="1"/>
    <col min="5894" max="5894" width="15.7109375" customWidth="1"/>
    <col min="6145" max="6145" width="6.42578125" customWidth="1"/>
    <col min="6146" max="6146" width="25.42578125" customWidth="1"/>
    <col min="6147" max="6147" width="11.7109375" customWidth="1"/>
    <col min="6148" max="6148" width="13.140625" customWidth="1"/>
    <col min="6149" max="6149" width="13.28515625" customWidth="1"/>
    <col min="6150" max="6150" width="15.7109375" customWidth="1"/>
    <col min="6401" max="6401" width="6.42578125" customWidth="1"/>
    <col min="6402" max="6402" width="25.42578125" customWidth="1"/>
    <col min="6403" max="6403" width="11.7109375" customWidth="1"/>
    <col min="6404" max="6404" width="13.140625" customWidth="1"/>
    <col min="6405" max="6405" width="13.28515625" customWidth="1"/>
    <col min="6406" max="6406" width="15.7109375" customWidth="1"/>
    <col min="6657" max="6657" width="6.42578125" customWidth="1"/>
    <col min="6658" max="6658" width="25.42578125" customWidth="1"/>
    <col min="6659" max="6659" width="11.7109375" customWidth="1"/>
    <col min="6660" max="6660" width="13.140625" customWidth="1"/>
    <col min="6661" max="6661" width="13.28515625" customWidth="1"/>
    <col min="6662" max="6662" width="15.7109375" customWidth="1"/>
    <col min="6913" max="6913" width="6.42578125" customWidth="1"/>
    <col min="6914" max="6914" width="25.42578125" customWidth="1"/>
    <col min="6915" max="6915" width="11.7109375" customWidth="1"/>
    <col min="6916" max="6916" width="13.140625" customWidth="1"/>
    <col min="6917" max="6917" width="13.28515625" customWidth="1"/>
    <col min="6918" max="6918" width="15.7109375" customWidth="1"/>
    <col min="7169" max="7169" width="6.42578125" customWidth="1"/>
    <col min="7170" max="7170" width="25.42578125" customWidth="1"/>
    <col min="7171" max="7171" width="11.7109375" customWidth="1"/>
    <col min="7172" max="7172" width="13.140625" customWidth="1"/>
    <col min="7173" max="7173" width="13.28515625" customWidth="1"/>
    <col min="7174" max="7174" width="15.7109375" customWidth="1"/>
    <col min="7425" max="7425" width="6.42578125" customWidth="1"/>
    <col min="7426" max="7426" width="25.42578125" customWidth="1"/>
    <col min="7427" max="7427" width="11.7109375" customWidth="1"/>
    <col min="7428" max="7428" width="13.140625" customWidth="1"/>
    <col min="7429" max="7429" width="13.28515625" customWidth="1"/>
    <col min="7430" max="7430" width="15.7109375" customWidth="1"/>
    <col min="7681" max="7681" width="6.42578125" customWidth="1"/>
    <col min="7682" max="7682" width="25.42578125" customWidth="1"/>
    <col min="7683" max="7683" width="11.7109375" customWidth="1"/>
    <col min="7684" max="7684" width="13.140625" customWidth="1"/>
    <col min="7685" max="7685" width="13.28515625" customWidth="1"/>
    <col min="7686" max="7686" width="15.7109375" customWidth="1"/>
    <col min="7937" max="7937" width="6.42578125" customWidth="1"/>
    <col min="7938" max="7938" width="25.42578125" customWidth="1"/>
    <col min="7939" max="7939" width="11.7109375" customWidth="1"/>
    <col min="7940" max="7940" width="13.140625" customWidth="1"/>
    <col min="7941" max="7941" width="13.28515625" customWidth="1"/>
    <col min="7942" max="7942" width="15.7109375" customWidth="1"/>
    <col min="8193" max="8193" width="6.42578125" customWidth="1"/>
    <col min="8194" max="8194" width="25.42578125" customWidth="1"/>
    <col min="8195" max="8195" width="11.7109375" customWidth="1"/>
    <col min="8196" max="8196" width="13.140625" customWidth="1"/>
    <col min="8197" max="8197" width="13.28515625" customWidth="1"/>
    <col min="8198" max="8198" width="15.7109375" customWidth="1"/>
    <col min="8449" max="8449" width="6.42578125" customWidth="1"/>
    <col min="8450" max="8450" width="25.42578125" customWidth="1"/>
    <col min="8451" max="8451" width="11.7109375" customWidth="1"/>
    <col min="8452" max="8452" width="13.140625" customWidth="1"/>
    <col min="8453" max="8453" width="13.28515625" customWidth="1"/>
    <col min="8454" max="8454" width="15.7109375" customWidth="1"/>
    <col min="8705" max="8705" width="6.42578125" customWidth="1"/>
    <col min="8706" max="8706" width="25.42578125" customWidth="1"/>
    <col min="8707" max="8707" width="11.7109375" customWidth="1"/>
    <col min="8708" max="8708" width="13.140625" customWidth="1"/>
    <col min="8709" max="8709" width="13.28515625" customWidth="1"/>
    <col min="8710" max="8710" width="15.7109375" customWidth="1"/>
    <col min="8961" max="8961" width="6.42578125" customWidth="1"/>
    <col min="8962" max="8962" width="25.42578125" customWidth="1"/>
    <col min="8963" max="8963" width="11.7109375" customWidth="1"/>
    <col min="8964" max="8964" width="13.140625" customWidth="1"/>
    <col min="8965" max="8965" width="13.28515625" customWidth="1"/>
    <col min="8966" max="8966" width="15.7109375" customWidth="1"/>
    <col min="9217" max="9217" width="6.42578125" customWidth="1"/>
    <col min="9218" max="9218" width="25.42578125" customWidth="1"/>
    <col min="9219" max="9219" width="11.7109375" customWidth="1"/>
    <col min="9220" max="9220" width="13.140625" customWidth="1"/>
    <col min="9221" max="9221" width="13.28515625" customWidth="1"/>
    <col min="9222" max="9222" width="15.7109375" customWidth="1"/>
    <col min="9473" max="9473" width="6.42578125" customWidth="1"/>
    <col min="9474" max="9474" width="25.42578125" customWidth="1"/>
    <col min="9475" max="9475" width="11.7109375" customWidth="1"/>
    <col min="9476" max="9476" width="13.140625" customWidth="1"/>
    <col min="9477" max="9477" width="13.28515625" customWidth="1"/>
    <col min="9478" max="9478" width="15.7109375" customWidth="1"/>
    <col min="9729" max="9729" width="6.42578125" customWidth="1"/>
    <col min="9730" max="9730" width="25.42578125" customWidth="1"/>
    <col min="9731" max="9731" width="11.7109375" customWidth="1"/>
    <col min="9732" max="9732" width="13.140625" customWidth="1"/>
    <col min="9733" max="9733" width="13.28515625" customWidth="1"/>
    <col min="9734" max="9734" width="15.7109375" customWidth="1"/>
    <col min="9985" max="9985" width="6.42578125" customWidth="1"/>
    <col min="9986" max="9986" width="25.42578125" customWidth="1"/>
    <col min="9987" max="9987" width="11.7109375" customWidth="1"/>
    <col min="9988" max="9988" width="13.140625" customWidth="1"/>
    <col min="9989" max="9989" width="13.28515625" customWidth="1"/>
    <col min="9990" max="9990" width="15.7109375" customWidth="1"/>
    <col min="10241" max="10241" width="6.42578125" customWidth="1"/>
    <col min="10242" max="10242" width="25.42578125" customWidth="1"/>
    <col min="10243" max="10243" width="11.7109375" customWidth="1"/>
    <col min="10244" max="10244" width="13.140625" customWidth="1"/>
    <col min="10245" max="10245" width="13.28515625" customWidth="1"/>
    <col min="10246" max="10246" width="15.7109375" customWidth="1"/>
    <col min="10497" max="10497" width="6.42578125" customWidth="1"/>
    <col min="10498" max="10498" width="25.42578125" customWidth="1"/>
    <col min="10499" max="10499" width="11.7109375" customWidth="1"/>
    <col min="10500" max="10500" width="13.140625" customWidth="1"/>
    <col min="10501" max="10501" width="13.28515625" customWidth="1"/>
    <col min="10502" max="10502" width="15.7109375" customWidth="1"/>
    <col min="10753" max="10753" width="6.42578125" customWidth="1"/>
    <col min="10754" max="10754" width="25.42578125" customWidth="1"/>
    <col min="10755" max="10755" width="11.7109375" customWidth="1"/>
    <col min="10756" max="10756" width="13.140625" customWidth="1"/>
    <col min="10757" max="10757" width="13.28515625" customWidth="1"/>
    <col min="10758" max="10758" width="15.7109375" customWidth="1"/>
    <col min="11009" max="11009" width="6.42578125" customWidth="1"/>
    <col min="11010" max="11010" width="25.42578125" customWidth="1"/>
    <col min="11011" max="11011" width="11.7109375" customWidth="1"/>
    <col min="11012" max="11012" width="13.140625" customWidth="1"/>
    <col min="11013" max="11013" width="13.28515625" customWidth="1"/>
    <col min="11014" max="11014" width="15.7109375" customWidth="1"/>
    <col min="11265" max="11265" width="6.42578125" customWidth="1"/>
    <col min="11266" max="11266" width="25.42578125" customWidth="1"/>
    <col min="11267" max="11267" width="11.7109375" customWidth="1"/>
    <col min="11268" max="11268" width="13.140625" customWidth="1"/>
    <col min="11269" max="11269" width="13.28515625" customWidth="1"/>
    <col min="11270" max="11270" width="15.7109375" customWidth="1"/>
    <col min="11521" max="11521" width="6.42578125" customWidth="1"/>
    <col min="11522" max="11522" width="25.42578125" customWidth="1"/>
    <col min="11523" max="11523" width="11.7109375" customWidth="1"/>
    <col min="11524" max="11524" width="13.140625" customWidth="1"/>
    <col min="11525" max="11525" width="13.28515625" customWidth="1"/>
    <col min="11526" max="11526" width="15.7109375" customWidth="1"/>
    <col min="11777" max="11777" width="6.42578125" customWidth="1"/>
    <col min="11778" max="11778" width="25.42578125" customWidth="1"/>
    <col min="11779" max="11779" width="11.7109375" customWidth="1"/>
    <col min="11780" max="11780" width="13.140625" customWidth="1"/>
    <col min="11781" max="11781" width="13.28515625" customWidth="1"/>
    <col min="11782" max="11782" width="15.7109375" customWidth="1"/>
    <col min="12033" max="12033" width="6.42578125" customWidth="1"/>
    <col min="12034" max="12034" width="25.42578125" customWidth="1"/>
    <col min="12035" max="12035" width="11.7109375" customWidth="1"/>
    <col min="12036" max="12036" width="13.140625" customWidth="1"/>
    <col min="12037" max="12037" width="13.28515625" customWidth="1"/>
    <col min="12038" max="12038" width="15.7109375" customWidth="1"/>
    <col min="12289" max="12289" width="6.42578125" customWidth="1"/>
    <col min="12290" max="12290" width="25.42578125" customWidth="1"/>
    <col min="12291" max="12291" width="11.7109375" customWidth="1"/>
    <col min="12292" max="12292" width="13.140625" customWidth="1"/>
    <col min="12293" max="12293" width="13.28515625" customWidth="1"/>
    <col min="12294" max="12294" width="15.7109375" customWidth="1"/>
    <col min="12545" max="12545" width="6.42578125" customWidth="1"/>
    <col min="12546" max="12546" width="25.42578125" customWidth="1"/>
    <col min="12547" max="12547" width="11.7109375" customWidth="1"/>
    <col min="12548" max="12548" width="13.140625" customWidth="1"/>
    <col min="12549" max="12549" width="13.28515625" customWidth="1"/>
    <col min="12550" max="12550" width="15.7109375" customWidth="1"/>
    <col min="12801" max="12801" width="6.42578125" customWidth="1"/>
    <col min="12802" max="12802" width="25.42578125" customWidth="1"/>
    <col min="12803" max="12803" width="11.7109375" customWidth="1"/>
    <col min="12804" max="12804" width="13.140625" customWidth="1"/>
    <col min="12805" max="12805" width="13.28515625" customWidth="1"/>
    <col min="12806" max="12806" width="15.7109375" customWidth="1"/>
    <col min="13057" max="13057" width="6.42578125" customWidth="1"/>
    <col min="13058" max="13058" width="25.42578125" customWidth="1"/>
    <col min="13059" max="13059" width="11.7109375" customWidth="1"/>
    <col min="13060" max="13060" width="13.140625" customWidth="1"/>
    <col min="13061" max="13061" width="13.28515625" customWidth="1"/>
    <col min="13062" max="13062" width="15.7109375" customWidth="1"/>
    <col min="13313" max="13313" width="6.42578125" customWidth="1"/>
    <col min="13314" max="13314" width="25.42578125" customWidth="1"/>
    <col min="13315" max="13315" width="11.7109375" customWidth="1"/>
    <col min="13316" max="13316" width="13.140625" customWidth="1"/>
    <col min="13317" max="13317" width="13.28515625" customWidth="1"/>
    <col min="13318" max="13318" width="15.7109375" customWidth="1"/>
    <col min="13569" max="13569" width="6.42578125" customWidth="1"/>
    <col min="13570" max="13570" width="25.42578125" customWidth="1"/>
    <col min="13571" max="13571" width="11.7109375" customWidth="1"/>
    <col min="13572" max="13572" width="13.140625" customWidth="1"/>
    <col min="13573" max="13573" width="13.28515625" customWidth="1"/>
    <col min="13574" max="13574" width="15.7109375" customWidth="1"/>
    <col min="13825" max="13825" width="6.42578125" customWidth="1"/>
    <col min="13826" max="13826" width="25.42578125" customWidth="1"/>
    <col min="13827" max="13827" width="11.7109375" customWidth="1"/>
    <col min="13828" max="13828" width="13.140625" customWidth="1"/>
    <col min="13829" max="13829" width="13.28515625" customWidth="1"/>
    <col min="13830" max="13830" width="15.7109375" customWidth="1"/>
    <col min="14081" max="14081" width="6.42578125" customWidth="1"/>
    <col min="14082" max="14082" width="25.42578125" customWidth="1"/>
    <col min="14083" max="14083" width="11.7109375" customWidth="1"/>
    <col min="14084" max="14084" width="13.140625" customWidth="1"/>
    <col min="14085" max="14085" width="13.28515625" customWidth="1"/>
    <col min="14086" max="14086" width="15.7109375" customWidth="1"/>
    <col min="14337" max="14337" width="6.42578125" customWidth="1"/>
    <col min="14338" max="14338" width="25.42578125" customWidth="1"/>
    <col min="14339" max="14339" width="11.7109375" customWidth="1"/>
    <col min="14340" max="14340" width="13.140625" customWidth="1"/>
    <col min="14341" max="14341" width="13.28515625" customWidth="1"/>
    <col min="14342" max="14342" width="15.7109375" customWidth="1"/>
    <col min="14593" max="14593" width="6.42578125" customWidth="1"/>
    <col min="14594" max="14594" width="25.42578125" customWidth="1"/>
    <col min="14595" max="14595" width="11.7109375" customWidth="1"/>
    <col min="14596" max="14596" width="13.140625" customWidth="1"/>
    <col min="14597" max="14597" width="13.28515625" customWidth="1"/>
    <col min="14598" max="14598" width="15.7109375" customWidth="1"/>
    <col min="14849" max="14849" width="6.42578125" customWidth="1"/>
    <col min="14850" max="14850" width="25.42578125" customWidth="1"/>
    <col min="14851" max="14851" width="11.7109375" customWidth="1"/>
    <col min="14852" max="14852" width="13.140625" customWidth="1"/>
    <col min="14853" max="14853" width="13.28515625" customWidth="1"/>
    <col min="14854" max="14854" width="15.7109375" customWidth="1"/>
    <col min="15105" max="15105" width="6.42578125" customWidth="1"/>
    <col min="15106" max="15106" width="25.42578125" customWidth="1"/>
    <col min="15107" max="15107" width="11.7109375" customWidth="1"/>
    <col min="15108" max="15108" width="13.140625" customWidth="1"/>
    <col min="15109" max="15109" width="13.28515625" customWidth="1"/>
    <col min="15110" max="15110" width="15.7109375" customWidth="1"/>
    <col min="15361" max="15361" width="6.42578125" customWidth="1"/>
    <col min="15362" max="15362" width="25.42578125" customWidth="1"/>
    <col min="15363" max="15363" width="11.7109375" customWidth="1"/>
    <col min="15364" max="15364" width="13.140625" customWidth="1"/>
    <col min="15365" max="15365" width="13.28515625" customWidth="1"/>
    <col min="15366" max="15366" width="15.7109375" customWidth="1"/>
    <col min="15617" max="15617" width="6.42578125" customWidth="1"/>
    <col min="15618" max="15618" width="25.42578125" customWidth="1"/>
    <col min="15619" max="15619" width="11.7109375" customWidth="1"/>
    <col min="15620" max="15620" width="13.140625" customWidth="1"/>
    <col min="15621" max="15621" width="13.28515625" customWidth="1"/>
    <col min="15622" max="15622" width="15.7109375" customWidth="1"/>
    <col min="15873" max="15873" width="6.42578125" customWidth="1"/>
    <col min="15874" max="15874" width="25.42578125" customWidth="1"/>
    <col min="15875" max="15875" width="11.7109375" customWidth="1"/>
    <col min="15876" max="15876" width="13.140625" customWidth="1"/>
    <col min="15877" max="15877" width="13.28515625" customWidth="1"/>
    <col min="15878" max="15878" width="15.7109375" customWidth="1"/>
    <col min="16129" max="16129" width="6.42578125" customWidth="1"/>
    <col min="16130" max="16130" width="25.42578125" customWidth="1"/>
    <col min="16131" max="16131" width="11.7109375" customWidth="1"/>
    <col min="16132" max="16132" width="13.140625" customWidth="1"/>
    <col min="16133" max="16133" width="13.28515625" customWidth="1"/>
    <col min="16134" max="16134" width="15.7109375" customWidth="1"/>
  </cols>
  <sheetData>
    <row r="1" spans="1:7" ht="15.75">
      <c r="C1" s="448" t="s">
        <v>259</v>
      </c>
      <c r="D1" s="448"/>
      <c r="E1" s="448"/>
      <c r="F1" s="448"/>
    </row>
    <row r="3" spans="1:7" ht="15.75">
      <c r="A3" s="448" t="s">
        <v>463</v>
      </c>
      <c r="B3" s="448"/>
      <c r="C3" s="448"/>
      <c r="D3" s="448"/>
      <c r="E3" s="448"/>
      <c r="F3" s="448"/>
    </row>
    <row r="4" spans="1:7" ht="15.75">
      <c r="B4" s="448" t="s">
        <v>292</v>
      </c>
      <c r="C4" s="448"/>
      <c r="D4" s="448"/>
      <c r="E4" s="448"/>
      <c r="F4" s="448"/>
    </row>
    <row r="5" spans="1:7" ht="15.75">
      <c r="B5" s="448" t="s">
        <v>283</v>
      </c>
      <c r="C5" s="448"/>
      <c r="D5" s="448"/>
      <c r="E5" s="448"/>
      <c r="F5" s="448"/>
    </row>
    <row r="6" spans="1:7">
      <c r="A6" s="449" t="s">
        <v>262</v>
      </c>
      <c r="B6" s="449"/>
      <c r="C6" s="449"/>
      <c r="D6" s="449"/>
      <c r="E6" s="449"/>
      <c r="F6" s="449"/>
    </row>
    <row r="7" spans="1:7" ht="15.75">
      <c r="B7" s="263"/>
      <c r="C7" s="263"/>
      <c r="D7" s="263"/>
      <c r="E7" s="263"/>
      <c r="F7" s="263"/>
    </row>
    <row r="8" spans="1:7" ht="15.75" thickBot="1"/>
    <row r="9" spans="1:7" ht="38.25" thickBot="1">
      <c r="A9" s="250" t="s">
        <v>104</v>
      </c>
      <c r="B9" s="251" t="s">
        <v>263</v>
      </c>
      <c r="C9" s="251" t="s">
        <v>264</v>
      </c>
      <c r="D9" s="251" t="s">
        <v>265</v>
      </c>
      <c r="E9" s="251" t="s">
        <v>39</v>
      </c>
      <c r="F9" s="277" t="s">
        <v>38</v>
      </c>
      <c r="G9" s="311" t="s">
        <v>40</v>
      </c>
    </row>
    <row r="10" spans="1:7" ht="31.5">
      <c r="A10" s="252">
        <v>1</v>
      </c>
      <c r="B10" s="261" t="s">
        <v>309</v>
      </c>
      <c r="C10" s="252">
        <v>68</v>
      </c>
      <c r="D10" s="252" t="s">
        <v>293</v>
      </c>
      <c r="E10" s="266">
        <v>158</v>
      </c>
      <c r="F10" s="278">
        <f>C10*E10+160</f>
        <v>10904</v>
      </c>
      <c r="G10" s="326">
        <v>10.9</v>
      </c>
    </row>
    <row r="11" spans="1:7" ht="31.5">
      <c r="A11" s="254">
        <v>2</v>
      </c>
      <c r="B11" s="253" t="s">
        <v>294</v>
      </c>
      <c r="C11" s="254">
        <v>1000</v>
      </c>
      <c r="D11" s="254" t="s">
        <v>266</v>
      </c>
      <c r="E11" s="267">
        <v>1.1100000000000001</v>
      </c>
      <c r="F11" s="279">
        <f>C11*E11</f>
        <v>1110</v>
      </c>
      <c r="G11" s="327">
        <v>1.1100000000000001</v>
      </c>
    </row>
    <row r="12" spans="1:7" ht="18.75">
      <c r="A12" s="254">
        <v>3</v>
      </c>
      <c r="B12" s="253" t="s">
        <v>295</v>
      </c>
      <c r="C12" s="254">
        <v>26</v>
      </c>
      <c r="D12" s="254" t="s">
        <v>266</v>
      </c>
      <c r="E12" s="267">
        <v>1300</v>
      </c>
      <c r="F12" s="279">
        <f>E12*C12</f>
        <v>33800</v>
      </c>
      <c r="G12" s="327">
        <v>33.799999999999997</v>
      </c>
    </row>
    <row r="13" spans="1:7" ht="18.75">
      <c r="A13" s="254">
        <v>4</v>
      </c>
      <c r="B13" s="253" t="s">
        <v>296</v>
      </c>
      <c r="C13" s="254">
        <v>40</v>
      </c>
      <c r="D13" s="254" t="s">
        <v>266</v>
      </c>
      <c r="E13" s="267">
        <v>1100</v>
      </c>
      <c r="F13" s="279">
        <f>E13*C13</f>
        <v>44000</v>
      </c>
      <c r="G13" s="327">
        <v>44</v>
      </c>
    </row>
    <row r="14" spans="1:7" ht="18.75">
      <c r="A14" s="254">
        <v>5</v>
      </c>
      <c r="B14" s="264" t="s">
        <v>297</v>
      </c>
      <c r="C14" s="265">
        <v>100</v>
      </c>
      <c r="D14" s="265" t="s">
        <v>266</v>
      </c>
      <c r="E14" s="268">
        <v>28.38</v>
      </c>
      <c r="F14" s="279">
        <f>C14*E14</f>
        <v>2838</v>
      </c>
      <c r="G14" s="327">
        <v>2.84</v>
      </c>
    </row>
    <row r="15" spans="1:7" ht="18.75">
      <c r="A15" s="254">
        <v>6</v>
      </c>
      <c r="B15" s="264" t="s">
        <v>298</v>
      </c>
      <c r="C15" s="328">
        <v>50</v>
      </c>
      <c r="D15" s="328" t="s">
        <v>266</v>
      </c>
      <c r="E15" s="268">
        <v>15.78</v>
      </c>
      <c r="F15" s="279">
        <f t="shared" ref="F15:F24" si="0">C15*E15</f>
        <v>789</v>
      </c>
      <c r="G15" s="327">
        <v>0.79</v>
      </c>
    </row>
    <row r="16" spans="1:7" ht="18.75">
      <c r="A16" s="254">
        <v>7</v>
      </c>
      <c r="B16" s="264" t="s">
        <v>299</v>
      </c>
      <c r="C16" s="328">
        <v>50</v>
      </c>
      <c r="D16" s="328" t="s">
        <v>266</v>
      </c>
      <c r="E16" s="268">
        <v>9.86</v>
      </c>
      <c r="F16" s="279">
        <f t="shared" si="0"/>
        <v>493</v>
      </c>
      <c r="G16" s="327">
        <v>0.49</v>
      </c>
    </row>
    <row r="17" spans="1:9" ht="18.75">
      <c r="A17" s="254">
        <v>8</v>
      </c>
      <c r="B17" s="264" t="s">
        <v>300</v>
      </c>
      <c r="C17" s="328">
        <v>250</v>
      </c>
      <c r="D17" s="328" t="s">
        <v>266</v>
      </c>
      <c r="E17" s="268">
        <v>1.0900000000000001</v>
      </c>
      <c r="F17" s="279">
        <f t="shared" si="0"/>
        <v>272.5</v>
      </c>
      <c r="G17" s="327">
        <v>0.27</v>
      </c>
    </row>
    <row r="18" spans="1:9" ht="18.75">
      <c r="A18" s="254">
        <v>9</v>
      </c>
      <c r="B18" s="264" t="s">
        <v>301</v>
      </c>
      <c r="C18" s="328">
        <v>200</v>
      </c>
      <c r="D18" s="328" t="s">
        <v>266</v>
      </c>
      <c r="E18" s="268">
        <v>1.1100000000000001</v>
      </c>
      <c r="F18" s="279">
        <f t="shared" si="0"/>
        <v>222.00000000000003</v>
      </c>
      <c r="G18" s="327">
        <v>0.22</v>
      </c>
    </row>
    <row r="19" spans="1:9" ht="18.75">
      <c r="A19" s="254">
        <v>10</v>
      </c>
      <c r="B19" s="264" t="s">
        <v>302</v>
      </c>
      <c r="C19" s="328">
        <v>1</v>
      </c>
      <c r="D19" s="328" t="s">
        <v>16</v>
      </c>
      <c r="E19" s="268">
        <v>54</v>
      </c>
      <c r="F19" s="279">
        <f t="shared" si="0"/>
        <v>54</v>
      </c>
      <c r="G19" s="327">
        <v>0.05</v>
      </c>
    </row>
    <row r="20" spans="1:9" ht="18.75">
      <c r="A20" s="254">
        <v>11</v>
      </c>
      <c r="B20" s="264" t="s">
        <v>303</v>
      </c>
      <c r="C20" s="328">
        <v>4</v>
      </c>
      <c r="D20" s="328" t="s">
        <v>16</v>
      </c>
      <c r="E20" s="268">
        <v>54</v>
      </c>
      <c r="F20" s="279">
        <f t="shared" si="0"/>
        <v>216</v>
      </c>
      <c r="G20" s="327">
        <v>0.22</v>
      </c>
    </row>
    <row r="21" spans="1:9" ht="18.75">
      <c r="A21" s="254">
        <v>12</v>
      </c>
      <c r="B21" s="264" t="s">
        <v>304</v>
      </c>
      <c r="C21" s="328">
        <v>14</v>
      </c>
      <c r="D21" s="328" t="s">
        <v>293</v>
      </c>
      <c r="E21" s="268">
        <v>210</v>
      </c>
      <c r="F21" s="279">
        <f t="shared" si="0"/>
        <v>2940</v>
      </c>
      <c r="G21" s="327">
        <v>2.94</v>
      </c>
    </row>
    <row r="22" spans="1:9" ht="45">
      <c r="A22" s="254">
        <v>13</v>
      </c>
      <c r="B22" s="264" t="s">
        <v>305</v>
      </c>
      <c r="C22" s="328">
        <v>14</v>
      </c>
      <c r="D22" s="328" t="s">
        <v>288</v>
      </c>
      <c r="E22" s="268">
        <v>52</v>
      </c>
      <c r="F22" s="279">
        <f t="shared" si="0"/>
        <v>728</v>
      </c>
      <c r="G22" s="327">
        <v>0.73</v>
      </c>
    </row>
    <row r="23" spans="1:9" ht="45">
      <c r="A23" s="254">
        <v>14</v>
      </c>
      <c r="B23" s="264" t="s">
        <v>306</v>
      </c>
      <c r="C23" s="328">
        <v>65</v>
      </c>
      <c r="D23" s="328" t="s">
        <v>307</v>
      </c>
      <c r="E23" s="268">
        <v>36.96</v>
      </c>
      <c r="F23" s="279">
        <f>C23*E23+476</f>
        <v>2878.4</v>
      </c>
      <c r="G23" s="327">
        <v>2.88</v>
      </c>
    </row>
    <row r="24" spans="1:9" ht="18.75">
      <c r="A24" s="254">
        <v>15</v>
      </c>
      <c r="B24" s="264" t="s">
        <v>286</v>
      </c>
      <c r="C24" s="328">
        <v>2</v>
      </c>
      <c r="D24" s="328" t="s">
        <v>266</v>
      </c>
      <c r="E24" s="268">
        <v>10</v>
      </c>
      <c r="F24" s="279">
        <f t="shared" si="0"/>
        <v>20</v>
      </c>
      <c r="G24" s="327">
        <v>0.02</v>
      </c>
    </row>
    <row r="25" spans="1:9" ht="18.75">
      <c r="A25" s="254">
        <v>16</v>
      </c>
      <c r="B25" s="264" t="s">
        <v>308</v>
      </c>
      <c r="C25" s="328">
        <v>3</v>
      </c>
      <c r="D25" s="328" t="s">
        <v>266</v>
      </c>
      <c r="E25" s="268">
        <v>10</v>
      </c>
      <c r="F25" s="279">
        <f t="shared" ref="F25:F27" si="1">C25*E25</f>
        <v>30</v>
      </c>
      <c r="G25" s="327">
        <v>0.03</v>
      </c>
    </row>
    <row r="26" spans="1:9" ht="18.75">
      <c r="A26" s="375">
        <v>17</v>
      </c>
      <c r="B26" s="284" t="s">
        <v>80</v>
      </c>
      <c r="C26" s="376">
        <v>30</v>
      </c>
      <c r="D26" s="376" t="s">
        <v>85</v>
      </c>
      <c r="E26" s="377">
        <v>400</v>
      </c>
      <c r="F26" s="278">
        <f t="shared" si="1"/>
        <v>12000</v>
      </c>
      <c r="G26" s="378">
        <v>12</v>
      </c>
    </row>
    <row r="27" spans="1:9" ht="38.25" thickBot="1">
      <c r="A27" s="370">
        <v>18</v>
      </c>
      <c r="B27" s="291" t="s">
        <v>79</v>
      </c>
      <c r="C27" s="371">
        <v>20</v>
      </c>
      <c r="D27" s="371" t="s">
        <v>85</v>
      </c>
      <c r="E27" s="372">
        <v>300</v>
      </c>
      <c r="F27" s="373">
        <f t="shared" si="1"/>
        <v>6000</v>
      </c>
      <c r="G27" s="374">
        <v>6</v>
      </c>
    </row>
    <row r="28" spans="1:9" ht="37.5" customHeight="1" thickBot="1">
      <c r="A28" s="322"/>
      <c r="B28" s="323" t="s">
        <v>267</v>
      </c>
      <c r="C28" s="325"/>
      <c r="D28" s="325"/>
      <c r="E28" s="324"/>
      <c r="F28" s="303">
        <f>SUM(F10:F27)</f>
        <v>119294.9</v>
      </c>
      <c r="G28" s="329">
        <f>G25+G24+G23+G22+G21+G20+G19+G18+G17+G16+G15+G14+G13+G12+G11+G10+G26+G27</f>
        <v>119.29</v>
      </c>
      <c r="H28">
        <v>84.45</v>
      </c>
    </row>
    <row r="29" spans="1:9" ht="18.75">
      <c r="A29" s="183"/>
      <c r="B29" s="255"/>
      <c r="C29" s="183"/>
      <c r="D29" s="183"/>
      <c r="E29" s="183"/>
      <c r="F29" s="183"/>
    </row>
    <row r="30" spans="1:9" ht="47.25">
      <c r="B30" s="256" t="s">
        <v>457</v>
      </c>
      <c r="F30" s="257" t="s">
        <v>222</v>
      </c>
      <c r="I30" s="90">
        <f>216.55-G28</f>
        <v>97.26</v>
      </c>
    </row>
    <row r="31" spans="1:9" ht="15.75">
      <c r="B31" s="257"/>
      <c r="C31" s="257"/>
      <c r="D31" s="257"/>
      <c r="E31" s="257"/>
      <c r="F31" s="257"/>
    </row>
    <row r="32" spans="1:9" ht="15.75">
      <c r="B32" s="257" t="s">
        <v>2</v>
      </c>
      <c r="C32" s="257"/>
      <c r="D32" s="257"/>
      <c r="E32" s="257"/>
      <c r="F32" s="257" t="s">
        <v>3</v>
      </c>
    </row>
    <row r="33" spans="2:6" ht="15.75">
      <c r="B33" s="257"/>
      <c r="C33" s="257"/>
      <c r="D33" s="257"/>
      <c r="E33" s="257"/>
      <c r="F33" s="257"/>
    </row>
    <row r="34" spans="2:6" ht="15.75">
      <c r="B34" s="257"/>
      <c r="C34" s="257"/>
      <c r="D34" s="257"/>
      <c r="E34" s="257"/>
      <c r="F34" s="257"/>
    </row>
    <row r="35" spans="2:6" ht="15.75">
      <c r="B35" s="257"/>
      <c r="C35" s="257"/>
      <c r="D35" s="257"/>
      <c r="E35" s="257"/>
      <c r="F35" s="257"/>
    </row>
    <row r="36" spans="2:6" ht="15.75">
      <c r="B36" s="257"/>
      <c r="C36" s="257"/>
      <c r="D36" s="257"/>
      <c r="E36" s="257"/>
      <c r="F36" s="257"/>
    </row>
  </sheetData>
  <mergeCells count="5">
    <mergeCell ref="C1:F1"/>
    <mergeCell ref="A3:F3"/>
    <mergeCell ref="B4:F4"/>
    <mergeCell ref="B5:F5"/>
    <mergeCell ref="A6:F6"/>
  </mergeCells>
  <pageMargins left="0.7" right="0.7" top="0.75" bottom="0.75" header="0.3" footer="0.3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64"/>
  <sheetViews>
    <sheetView view="pageBreakPreview" topLeftCell="A13" zoomScaleSheetLayoutView="100" workbookViewId="0">
      <selection activeCell="F15" sqref="F15"/>
    </sheetView>
  </sheetViews>
  <sheetFormatPr defaultRowHeight="15"/>
  <cols>
    <col min="1" max="1" width="5.140625" customWidth="1"/>
    <col min="2" max="2" width="32.7109375" customWidth="1"/>
    <col min="3" max="3" width="6" bestFit="1" customWidth="1"/>
    <col min="5" max="5" width="10.140625" bestFit="1" customWidth="1"/>
    <col min="6" max="6" width="14.140625" customWidth="1"/>
    <col min="7" max="7" width="9.7109375" customWidth="1"/>
  </cols>
  <sheetData>
    <row r="2" spans="1:7" ht="15.75">
      <c r="C2" s="448" t="s">
        <v>259</v>
      </c>
      <c r="D2" s="448"/>
      <c r="E2" s="448"/>
      <c r="F2" s="448"/>
    </row>
    <row r="4" spans="1:7" ht="15.75">
      <c r="B4" s="448" t="s">
        <v>268</v>
      </c>
      <c r="C4" s="448"/>
      <c r="D4" s="448"/>
      <c r="E4" s="448"/>
      <c r="F4" s="448"/>
    </row>
    <row r="5" spans="1:7" ht="15.75">
      <c r="B5" s="448" t="s">
        <v>260</v>
      </c>
      <c r="C5" s="448"/>
      <c r="D5" s="448"/>
      <c r="E5" s="448"/>
      <c r="F5" s="448"/>
    </row>
    <row r="6" spans="1:7" ht="15.75">
      <c r="B6" s="448" t="s">
        <v>261</v>
      </c>
      <c r="C6" s="448"/>
      <c r="D6" s="448"/>
      <c r="E6" s="448"/>
      <c r="F6" s="448"/>
    </row>
    <row r="7" spans="1:7">
      <c r="B7" s="449" t="s">
        <v>262</v>
      </c>
      <c r="C7" s="449"/>
      <c r="D7" s="449"/>
      <c r="E7" s="449"/>
      <c r="F7" s="449"/>
    </row>
    <row r="8" spans="1:7" ht="15.75">
      <c r="B8" s="249"/>
      <c r="C8" s="249"/>
      <c r="D8" s="249"/>
      <c r="E8" s="249"/>
      <c r="F8" s="249"/>
    </row>
    <row r="9" spans="1:7" ht="15.75" thickBot="1"/>
    <row r="10" spans="1:7" ht="31.5" customHeight="1" thickBot="1">
      <c r="A10" s="15"/>
      <c r="B10" s="248"/>
      <c r="C10" s="387" t="s">
        <v>6</v>
      </c>
      <c r="D10" s="387"/>
      <c r="E10" s="248" t="s">
        <v>39</v>
      </c>
      <c r="F10" s="248" t="s">
        <v>38</v>
      </c>
      <c r="G10" s="42" t="s">
        <v>40</v>
      </c>
    </row>
    <row r="11" spans="1:7">
      <c r="A11" s="13"/>
      <c r="B11" s="13"/>
      <c r="C11" s="14"/>
      <c r="D11" s="14"/>
      <c r="E11" s="14"/>
      <c r="F11" s="69"/>
      <c r="G11" s="13"/>
    </row>
    <row r="12" spans="1:7" ht="22.5" customHeight="1">
      <c r="A12" s="2"/>
      <c r="B12" s="17" t="s">
        <v>31</v>
      </c>
      <c r="C12" s="3"/>
      <c r="D12" s="3"/>
      <c r="E12" s="3"/>
      <c r="F12" s="14"/>
      <c r="G12" s="2"/>
    </row>
    <row r="13" spans="1:7">
      <c r="A13" s="2">
        <v>1</v>
      </c>
      <c r="B13" s="2" t="s">
        <v>32</v>
      </c>
      <c r="C13" s="5">
        <v>2</v>
      </c>
      <c r="D13" s="6" t="s">
        <v>14</v>
      </c>
      <c r="E13" s="7">
        <v>110</v>
      </c>
      <c r="F13" s="44">
        <f>C13*E13</f>
        <v>220</v>
      </c>
      <c r="G13" s="2"/>
    </row>
    <row r="14" spans="1:7">
      <c r="A14" s="2">
        <v>2</v>
      </c>
      <c r="B14" s="2" t="s">
        <v>33</v>
      </c>
      <c r="C14" s="5">
        <v>2</v>
      </c>
      <c r="D14" s="6" t="s">
        <v>14</v>
      </c>
      <c r="E14" s="7">
        <v>320</v>
      </c>
      <c r="F14" s="44">
        <f>E14*C14</f>
        <v>640</v>
      </c>
      <c r="G14" s="2"/>
    </row>
    <row r="15" spans="1:7">
      <c r="A15" s="2">
        <v>3</v>
      </c>
      <c r="B15" s="2" t="s">
        <v>34</v>
      </c>
      <c r="C15" s="5">
        <v>4</v>
      </c>
      <c r="D15" s="6" t="s">
        <v>14</v>
      </c>
      <c r="E15" s="7">
        <v>9</v>
      </c>
      <c r="F15" s="44">
        <f t="shared" ref="F15:F17" si="0">E15*C15</f>
        <v>36</v>
      </c>
      <c r="G15" s="2"/>
    </row>
    <row r="16" spans="1:7">
      <c r="A16" s="2">
        <v>4</v>
      </c>
      <c r="B16" s="2" t="s">
        <v>35</v>
      </c>
      <c r="C16" s="5">
        <v>2</v>
      </c>
      <c r="D16" s="6" t="s">
        <v>14</v>
      </c>
      <c r="E16" s="7">
        <v>6</v>
      </c>
      <c r="F16" s="44">
        <f t="shared" si="0"/>
        <v>12</v>
      </c>
      <c r="G16" s="2"/>
    </row>
    <row r="17" spans="1:7">
      <c r="A17" s="2">
        <v>5</v>
      </c>
      <c r="B17" s="2" t="s">
        <v>36</v>
      </c>
      <c r="C17" s="5">
        <v>1</v>
      </c>
      <c r="D17" s="6" t="s">
        <v>16</v>
      </c>
      <c r="E17" s="7">
        <v>43.55</v>
      </c>
      <c r="F17" s="44">
        <f t="shared" si="0"/>
        <v>43.55</v>
      </c>
      <c r="G17" s="2"/>
    </row>
    <row r="18" spans="1:7" ht="23.25" customHeight="1">
      <c r="A18" s="20"/>
      <c r="B18" s="20" t="s">
        <v>30</v>
      </c>
      <c r="C18" s="19"/>
      <c r="D18" s="19"/>
      <c r="E18" s="18"/>
      <c r="F18" s="46">
        <f>SUM(F13:F17)</f>
        <v>951.55</v>
      </c>
      <c r="G18" s="88">
        <v>0.95</v>
      </c>
    </row>
    <row r="19" spans="1:7" ht="13.5" customHeight="1">
      <c r="A19" s="2"/>
      <c r="B19" s="2"/>
      <c r="C19" s="3"/>
      <c r="D19" s="3"/>
      <c r="E19" s="7"/>
      <c r="F19" s="45"/>
      <c r="G19" s="2"/>
    </row>
    <row r="20" spans="1:7" ht="27" customHeight="1">
      <c r="A20" s="2"/>
      <c r="B20" s="17" t="s">
        <v>20</v>
      </c>
      <c r="C20" s="4"/>
      <c r="D20" s="4"/>
      <c r="E20" s="8"/>
      <c r="F20" s="7"/>
      <c r="G20" s="2"/>
    </row>
    <row r="21" spans="1:7" ht="30">
      <c r="A21" s="2">
        <v>1</v>
      </c>
      <c r="B21" s="9" t="s">
        <v>19</v>
      </c>
      <c r="C21" s="2">
        <v>102</v>
      </c>
      <c r="D21" s="2" t="s">
        <v>7</v>
      </c>
      <c r="E21" s="10">
        <v>1185.05</v>
      </c>
      <c r="F21" s="8">
        <f>C21*E21</f>
        <v>120875.09999999999</v>
      </c>
      <c r="G21" s="2"/>
    </row>
    <row r="22" spans="1:7" ht="30">
      <c r="A22" s="2">
        <v>2</v>
      </c>
      <c r="B22" s="9" t="s">
        <v>63</v>
      </c>
      <c r="C22" s="2">
        <v>24</v>
      </c>
      <c r="D22" s="2" t="s">
        <v>7</v>
      </c>
      <c r="E22" s="10">
        <v>1385</v>
      </c>
      <c r="F22" s="8">
        <f t="shared" ref="F22:F30" si="1">C22*E22</f>
        <v>33240</v>
      </c>
      <c r="G22" s="2"/>
    </row>
    <row r="23" spans="1:7" ht="45">
      <c r="A23" s="2">
        <v>3</v>
      </c>
      <c r="B23" s="9" t="s">
        <v>4</v>
      </c>
      <c r="C23" s="2"/>
      <c r="D23" s="2"/>
      <c r="E23" s="10"/>
      <c r="F23" s="8">
        <f t="shared" si="1"/>
        <v>0</v>
      </c>
      <c r="G23" s="2"/>
    </row>
    <row r="24" spans="1:7" ht="45">
      <c r="A24" s="2">
        <v>4</v>
      </c>
      <c r="B24" s="9" t="s">
        <v>5</v>
      </c>
      <c r="C24" s="2"/>
      <c r="D24" s="2"/>
      <c r="E24" s="10"/>
      <c r="F24" s="8">
        <f t="shared" si="1"/>
        <v>0</v>
      </c>
      <c r="G24" s="2"/>
    </row>
    <row r="25" spans="1:7">
      <c r="A25" s="2">
        <v>5</v>
      </c>
      <c r="B25" s="9" t="s">
        <v>8</v>
      </c>
      <c r="C25" s="2">
        <v>1</v>
      </c>
      <c r="D25" s="2" t="s">
        <v>9</v>
      </c>
      <c r="E25" s="10">
        <v>916.67</v>
      </c>
      <c r="F25" s="8">
        <f t="shared" si="1"/>
        <v>916.67</v>
      </c>
      <c r="G25" s="2"/>
    </row>
    <row r="26" spans="1:7">
      <c r="A26" s="2">
        <v>6</v>
      </c>
      <c r="B26" s="9" t="s">
        <v>10</v>
      </c>
      <c r="C26" s="2">
        <v>5</v>
      </c>
      <c r="D26" s="2" t="s">
        <v>9</v>
      </c>
      <c r="E26" s="10">
        <v>107.5</v>
      </c>
      <c r="F26" s="8">
        <f t="shared" si="1"/>
        <v>537.5</v>
      </c>
      <c r="G26" s="2"/>
    </row>
    <row r="27" spans="1:7">
      <c r="A27" s="2">
        <v>7</v>
      </c>
      <c r="B27" s="9" t="s">
        <v>11</v>
      </c>
      <c r="C27" s="2">
        <v>2.1000000000000001E-2</v>
      </c>
      <c r="D27" s="2" t="s">
        <v>12</v>
      </c>
      <c r="E27" s="10">
        <v>24206.19</v>
      </c>
      <c r="F27" s="8">
        <f t="shared" si="1"/>
        <v>508.32999000000001</v>
      </c>
      <c r="G27" s="2"/>
    </row>
    <row r="28" spans="1:7">
      <c r="A28" s="2">
        <v>8</v>
      </c>
      <c r="B28" s="9" t="s">
        <v>13</v>
      </c>
      <c r="C28" s="2">
        <v>2</v>
      </c>
      <c r="D28" s="2" t="s">
        <v>14</v>
      </c>
      <c r="E28" s="10">
        <v>1700</v>
      </c>
      <c r="F28" s="8">
        <f t="shared" si="1"/>
        <v>3400</v>
      </c>
      <c r="G28" s="2"/>
    </row>
    <row r="29" spans="1:7">
      <c r="A29" s="2">
        <v>9</v>
      </c>
      <c r="B29" s="9" t="s">
        <v>15</v>
      </c>
      <c r="C29" s="2">
        <v>15</v>
      </c>
      <c r="D29" s="2" t="s">
        <v>16</v>
      </c>
      <c r="E29" s="10">
        <v>47.2</v>
      </c>
      <c r="F29" s="8">
        <f t="shared" si="1"/>
        <v>708</v>
      </c>
      <c r="G29" s="2"/>
    </row>
    <row r="30" spans="1:7" ht="15.75" thickBot="1">
      <c r="A30" s="21">
        <v>10</v>
      </c>
      <c r="B30" s="22" t="s">
        <v>17</v>
      </c>
      <c r="C30" s="21">
        <v>1</v>
      </c>
      <c r="D30" s="21" t="s">
        <v>14</v>
      </c>
      <c r="E30" s="23">
        <v>220</v>
      </c>
      <c r="F30" s="71">
        <f t="shared" si="1"/>
        <v>220</v>
      </c>
      <c r="G30" s="21"/>
    </row>
    <row r="31" spans="1:7" ht="21" customHeight="1" thickBot="1">
      <c r="A31" s="25"/>
      <c r="B31" s="26" t="s">
        <v>30</v>
      </c>
      <c r="C31" s="27"/>
      <c r="D31" s="27"/>
      <c r="E31" s="70"/>
      <c r="F31" s="73">
        <f>SUM(F21:F30)</f>
        <v>160405.59998999999</v>
      </c>
      <c r="G31" s="89">
        <v>160.4</v>
      </c>
    </row>
    <row r="32" spans="1:7">
      <c r="A32" s="13"/>
      <c r="B32" s="13"/>
      <c r="C32" s="13"/>
      <c r="D32" s="13"/>
      <c r="E32" s="24"/>
      <c r="F32" s="72"/>
      <c r="G32" s="13"/>
    </row>
    <row r="33" spans="1:7" ht="26.25" customHeight="1">
      <c r="A33" s="2"/>
      <c r="B33" s="16" t="s">
        <v>21</v>
      </c>
      <c r="C33" s="2"/>
      <c r="D33" s="2"/>
      <c r="E33" s="10"/>
      <c r="F33" s="24"/>
      <c r="G33" s="2"/>
    </row>
    <row r="34" spans="1:7" ht="30">
      <c r="A34" s="2">
        <v>1</v>
      </c>
      <c r="B34" s="9" t="s">
        <v>22</v>
      </c>
      <c r="C34" s="2">
        <v>14</v>
      </c>
      <c r="D34" s="2" t="s">
        <v>7</v>
      </c>
      <c r="E34" s="10">
        <v>1371.43</v>
      </c>
      <c r="F34" s="10">
        <f>E34*C34</f>
        <v>19200.02</v>
      </c>
      <c r="G34" s="2"/>
    </row>
    <row r="35" spans="1:7" ht="30">
      <c r="A35" s="2">
        <v>2</v>
      </c>
      <c r="B35" s="9" t="s">
        <v>62</v>
      </c>
      <c r="C35" s="2">
        <v>2</v>
      </c>
      <c r="D35" s="2" t="s">
        <v>14</v>
      </c>
      <c r="E35" s="10">
        <v>852.87</v>
      </c>
      <c r="F35" s="10">
        <f t="shared" ref="F35:F44" si="2">E35*C35</f>
        <v>1705.74</v>
      </c>
      <c r="G35" s="2"/>
    </row>
    <row r="36" spans="1:7">
      <c r="A36" s="2">
        <v>3</v>
      </c>
      <c r="B36" s="9" t="s">
        <v>24</v>
      </c>
      <c r="C36" s="2">
        <v>19</v>
      </c>
      <c r="D36" s="2" t="s">
        <v>23</v>
      </c>
      <c r="E36" s="10">
        <v>292.87</v>
      </c>
      <c r="F36" s="10">
        <f t="shared" si="2"/>
        <v>5564.53</v>
      </c>
      <c r="G36" s="2"/>
    </row>
    <row r="37" spans="1:7" ht="30">
      <c r="A37" s="2">
        <v>4</v>
      </c>
      <c r="B37" s="9" t="s">
        <v>18</v>
      </c>
      <c r="C37" s="2">
        <v>24</v>
      </c>
      <c r="D37" s="2" t="s">
        <v>7</v>
      </c>
      <c r="E37" s="10">
        <v>1566.58</v>
      </c>
      <c r="F37" s="10">
        <f t="shared" si="2"/>
        <v>37597.919999999998</v>
      </c>
      <c r="G37" s="2"/>
    </row>
    <row r="38" spans="1:7">
      <c r="A38" s="2">
        <v>5</v>
      </c>
      <c r="B38" s="9" t="s">
        <v>24</v>
      </c>
      <c r="C38" s="2">
        <v>9</v>
      </c>
      <c r="D38" s="2" t="s">
        <v>23</v>
      </c>
      <c r="E38" s="10">
        <v>321.83</v>
      </c>
      <c r="F38" s="10">
        <f t="shared" si="2"/>
        <v>2896.47</v>
      </c>
      <c r="G38" s="2"/>
    </row>
    <row r="39" spans="1:7">
      <c r="A39" s="2">
        <v>6</v>
      </c>
      <c r="B39" s="9" t="s">
        <v>25</v>
      </c>
      <c r="C39" s="2">
        <v>12</v>
      </c>
      <c r="D39" s="2" t="s">
        <v>14</v>
      </c>
      <c r="E39" s="10">
        <v>61.6</v>
      </c>
      <c r="F39" s="10">
        <f t="shared" si="2"/>
        <v>739.2</v>
      </c>
      <c r="G39" s="2"/>
    </row>
    <row r="40" spans="1:7">
      <c r="A40" s="2">
        <v>7</v>
      </c>
      <c r="B40" s="9" t="s">
        <v>26</v>
      </c>
      <c r="C40" s="2">
        <v>7.3</v>
      </c>
      <c r="D40" s="2" t="s">
        <v>16</v>
      </c>
      <c r="E40" s="10">
        <v>90</v>
      </c>
      <c r="F40" s="10">
        <f t="shared" si="2"/>
        <v>657</v>
      </c>
      <c r="G40" s="2"/>
    </row>
    <row r="41" spans="1:7">
      <c r="A41" s="2">
        <v>8</v>
      </c>
      <c r="B41" s="11" t="s">
        <v>27</v>
      </c>
      <c r="C41" s="2">
        <v>2.222</v>
      </c>
      <c r="D41" s="2" t="s">
        <v>16</v>
      </c>
      <c r="E41" s="10">
        <v>90</v>
      </c>
      <c r="F41" s="10">
        <f t="shared" si="2"/>
        <v>199.98</v>
      </c>
      <c r="G41" s="2"/>
    </row>
    <row r="42" spans="1:7">
      <c r="A42" s="2">
        <v>9</v>
      </c>
      <c r="B42" s="9" t="s">
        <v>15</v>
      </c>
      <c r="C42" s="2">
        <v>10</v>
      </c>
      <c r="D42" s="2" t="s">
        <v>16</v>
      </c>
      <c r="E42" s="10">
        <v>47.2</v>
      </c>
      <c r="F42" s="10">
        <f t="shared" si="2"/>
        <v>472</v>
      </c>
      <c r="G42" s="2"/>
    </row>
    <row r="43" spans="1:7">
      <c r="A43" s="2">
        <v>10</v>
      </c>
      <c r="B43" s="9" t="s">
        <v>28</v>
      </c>
      <c r="C43" s="2">
        <v>10</v>
      </c>
      <c r="D43" s="2" t="s">
        <v>16</v>
      </c>
      <c r="E43" s="10">
        <v>43.05</v>
      </c>
      <c r="F43" s="10">
        <f t="shared" si="2"/>
        <v>430.5</v>
      </c>
      <c r="G43" s="2"/>
    </row>
    <row r="44" spans="1:7" ht="15.75" thickBot="1">
      <c r="A44" s="21">
        <v>11</v>
      </c>
      <c r="B44" s="22" t="s">
        <v>29</v>
      </c>
      <c r="C44" s="21">
        <v>6.5</v>
      </c>
      <c r="D44" s="21" t="s">
        <v>7</v>
      </c>
      <c r="E44" s="23">
        <v>55</v>
      </c>
      <c r="F44" s="10">
        <f t="shared" si="2"/>
        <v>357.5</v>
      </c>
      <c r="G44" s="21"/>
    </row>
    <row r="45" spans="1:7" ht="21.75" customHeight="1" thickBot="1">
      <c r="A45" s="31"/>
      <c r="B45" s="32" t="s">
        <v>30</v>
      </c>
      <c r="C45" s="33"/>
      <c r="D45" s="33"/>
      <c r="E45" s="30"/>
      <c r="F45" s="47">
        <f>SUM(F34:F44)</f>
        <v>69820.859999999986</v>
      </c>
      <c r="G45" s="34">
        <v>69.819999999999993</v>
      </c>
    </row>
    <row r="46" spans="1:7" ht="17.25" customHeight="1">
      <c r="A46" s="13"/>
      <c r="B46" s="28"/>
      <c r="C46" s="13"/>
      <c r="D46" s="13"/>
      <c r="E46" s="24"/>
      <c r="F46" s="48"/>
      <c r="G46" s="13"/>
    </row>
    <row r="47" spans="1:7" ht="24" customHeight="1">
      <c r="A47" s="2"/>
      <c r="B47" s="16" t="s">
        <v>37</v>
      </c>
      <c r="C47" s="2"/>
      <c r="D47" s="2"/>
      <c r="E47" s="10"/>
      <c r="F47" s="29"/>
      <c r="G47" s="2"/>
    </row>
    <row r="48" spans="1:7" ht="15" customHeight="1">
      <c r="A48" s="2">
        <v>1</v>
      </c>
      <c r="B48" s="9" t="s">
        <v>10</v>
      </c>
      <c r="C48" s="2">
        <v>7</v>
      </c>
      <c r="D48" s="2" t="s">
        <v>49</v>
      </c>
      <c r="E48" s="10">
        <v>108.33</v>
      </c>
      <c r="F48" s="12">
        <f>E48*C48</f>
        <v>758.31</v>
      </c>
      <c r="G48" s="2"/>
    </row>
    <row r="49" spans="1:7" ht="15" customHeight="1">
      <c r="A49" s="2">
        <v>2</v>
      </c>
      <c r="B49" s="9" t="s">
        <v>25</v>
      </c>
      <c r="C49" s="2">
        <v>10</v>
      </c>
      <c r="D49" s="2" t="s">
        <v>14</v>
      </c>
      <c r="E49" s="10">
        <v>65.45</v>
      </c>
      <c r="F49" s="12">
        <f t="shared" ref="F49:F61" si="3">E49*C49</f>
        <v>654.5</v>
      </c>
      <c r="G49" s="2"/>
    </row>
    <row r="50" spans="1:7" ht="15" customHeight="1">
      <c r="A50" s="2">
        <v>3</v>
      </c>
      <c r="B50" s="9" t="s">
        <v>50</v>
      </c>
      <c r="C50" s="2">
        <v>9</v>
      </c>
      <c r="D50" s="2" t="s">
        <v>14</v>
      </c>
      <c r="E50" s="10">
        <v>25.75</v>
      </c>
      <c r="F50" s="12">
        <f t="shared" si="3"/>
        <v>231.75</v>
      </c>
      <c r="G50" s="2"/>
    </row>
    <row r="51" spans="1:7" ht="15" customHeight="1">
      <c r="A51" s="2">
        <v>4</v>
      </c>
      <c r="B51" s="9" t="s">
        <v>51</v>
      </c>
      <c r="C51" s="2">
        <v>2</v>
      </c>
      <c r="D51" s="2" t="s">
        <v>14</v>
      </c>
      <c r="E51" s="10">
        <v>2741.67</v>
      </c>
      <c r="F51" s="12">
        <f t="shared" si="3"/>
        <v>5483.34</v>
      </c>
      <c r="G51" s="2"/>
    </row>
    <row r="52" spans="1:7" ht="30">
      <c r="A52" s="2">
        <v>5</v>
      </c>
      <c r="B52" s="9" t="s">
        <v>52</v>
      </c>
      <c r="C52" s="2">
        <v>96</v>
      </c>
      <c r="D52" s="2" t="s">
        <v>7</v>
      </c>
      <c r="E52" s="10">
        <v>660</v>
      </c>
      <c r="F52" s="12">
        <f t="shared" si="3"/>
        <v>63360</v>
      </c>
      <c r="G52" s="2"/>
    </row>
    <row r="53" spans="1:7" ht="15" customHeight="1">
      <c r="A53" s="2">
        <v>6</v>
      </c>
      <c r="B53" s="9" t="s">
        <v>53</v>
      </c>
      <c r="C53" s="2">
        <v>16</v>
      </c>
      <c r="D53" s="2" t="s">
        <v>54</v>
      </c>
      <c r="E53" s="10">
        <v>402.5</v>
      </c>
      <c r="F53" s="12">
        <f t="shared" si="3"/>
        <v>6440</v>
      </c>
      <c r="G53" s="2"/>
    </row>
    <row r="54" spans="1:7" ht="15" customHeight="1">
      <c r="A54" s="2">
        <v>7</v>
      </c>
      <c r="B54" s="9" t="s">
        <v>32</v>
      </c>
      <c r="C54" s="2">
        <v>8</v>
      </c>
      <c r="D54" s="2" t="s">
        <v>14</v>
      </c>
      <c r="E54" s="10">
        <v>110</v>
      </c>
      <c r="F54" s="12">
        <f t="shared" si="3"/>
        <v>880</v>
      </c>
      <c r="G54" s="2"/>
    </row>
    <row r="55" spans="1:7" ht="15" customHeight="1">
      <c r="A55" s="2">
        <v>8</v>
      </c>
      <c r="B55" s="9" t="s">
        <v>36</v>
      </c>
      <c r="C55" s="2">
        <v>45</v>
      </c>
      <c r="D55" s="2" t="s">
        <v>16</v>
      </c>
      <c r="E55" s="10">
        <v>47.2</v>
      </c>
      <c r="F55" s="12">
        <f t="shared" si="3"/>
        <v>2124</v>
      </c>
      <c r="G55" s="2"/>
    </row>
    <row r="56" spans="1:7" ht="15" customHeight="1">
      <c r="A56" s="2">
        <v>8</v>
      </c>
      <c r="B56" s="9" t="s">
        <v>55</v>
      </c>
      <c r="C56" s="2">
        <v>5</v>
      </c>
      <c r="D56" s="2" t="s">
        <v>16</v>
      </c>
      <c r="E56" s="10">
        <v>41.52</v>
      </c>
      <c r="F56" s="12">
        <f t="shared" si="3"/>
        <v>207.60000000000002</v>
      </c>
      <c r="G56" s="2"/>
    </row>
    <row r="57" spans="1:7" ht="15" customHeight="1">
      <c r="A57" s="2"/>
      <c r="B57" s="9" t="s">
        <v>11</v>
      </c>
      <c r="C57" s="2">
        <v>2.1000000000000001E-2</v>
      </c>
      <c r="D57" s="2" t="s">
        <v>12</v>
      </c>
      <c r="E57" s="10">
        <v>24206.67</v>
      </c>
      <c r="F57" s="12">
        <f t="shared" si="3"/>
        <v>508.34006999999997</v>
      </c>
      <c r="G57" s="2"/>
    </row>
    <row r="58" spans="1:7" ht="45">
      <c r="A58" s="2"/>
      <c r="B58" s="9" t="s">
        <v>56</v>
      </c>
      <c r="C58" s="2">
        <v>8</v>
      </c>
      <c r="D58" s="2" t="s">
        <v>14</v>
      </c>
      <c r="E58" s="10">
        <v>538.27</v>
      </c>
      <c r="F58" s="12">
        <f t="shared" si="3"/>
        <v>4306.16</v>
      </c>
      <c r="G58" s="2"/>
    </row>
    <row r="59" spans="1:7" ht="30">
      <c r="A59" s="2"/>
      <c r="B59" s="9" t="s">
        <v>57</v>
      </c>
      <c r="C59" s="2">
        <v>90</v>
      </c>
      <c r="D59" s="2" t="s">
        <v>7</v>
      </c>
      <c r="E59" s="10">
        <v>496.55</v>
      </c>
      <c r="F59" s="12">
        <f t="shared" si="3"/>
        <v>44689.5</v>
      </c>
      <c r="G59" s="2"/>
    </row>
    <row r="60" spans="1:7" ht="15" customHeight="1">
      <c r="A60" s="2"/>
      <c r="B60" s="9" t="s">
        <v>53</v>
      </c>
      <c r="C60" s="2">
        <v>17</v>
      </c>
      <c r="D60" s="2" t="s">
        <v>54</v>
      </c>
      <c r="E60" s="10">
        <v>146</v>
      </c>
      <c r="F60" s="12">
        <f t="shared" si="3"/>
        <v>2482</v>
      </c>
      <c r="G60" s="2"/>
    </row>
    <row r="61" spans="1:7" ht="30">
      <c r="A61" s="2"/>
      <c r="B61" s="9" t="s">
        <v>58</v>
      </c>
      <c r="C61" s="2">
        <v>5</v>
      </c>
      <c r="D61" s="2" t="s">
        <v>16</v>
      </c>
      <c r="E61" s="10">
        <v>39</v>
      </c>
      <c r="F61" s="12">
        <f t="shared" si="3"/>
        <v>195</v>
      </c>
      <c r="G61" s="2"/>
    </row>
    <row r="62" spans="1:7" ht="15" customHeight="1">
      <c r="A62" s="2"/>
      <c r="B62" s="9"/>
      <c r="C62" s="2"/>
      <c r="D62" s="2"/>
      <c r="E62" s="10"/>
      <c r="F62" s="12"/>
      <c r="G62" s="2"/>
    </row>
    <row r="63" spans="1:7" ht="21.75" customHeight="1">
      <c r="A63" s="35"/>
      <c r="B63" s="36" t="s">
        <v>30</v>
      </c>
      <c r="C63" s="35"/>
      <c r="D63" s="35"/>
      <c r="E63" s="37"/>
      <c r="F63" s="50">
        <f>SUM(F48:F62)</f>
        <v>132320.50007000001</v>
      </c>
      <c r="G63" s="35">
        <v>132.32</v>
      </c>
    </row>
    <row r="64" spans="1:7" ht="15" customHeight="1">
      <c r="A64" s="2"/>
      <c r="B64" s="9"/>
      <c r="C64" s="2"/>
      <c r="D64" s="2"/>
      <c r="E64" s="10"/>
      <c r="F64" s="49"/>
      <c r="G64" s="2"/>
    </row>
    <row r="65" spans="1:9" ht="37.5">
      <c r="A65" s="38"/>
      <c r="B65" s="39" t="s">
        <v>46</v>
      </c>
      <c r="C65" s="38"/>
      <c r="D65" s="38"/>
      <c r="E65" s="40"/>
      <c r="F65" s="91">
        <f>F63+F45+F31+F18</f>
        <v>363498.51005999994</v>
      </c>
      <c r="G65" s="86">
        <v>363.5</v>
      </c>
      <c r="I65" s="60"/>
    </row>
    <row r="66" spans="1:9" ht="15" customHeight="1">
      <c r="A66" s="2"/>
      <c r="B66" s="9"/>
      <c r="C66" s="2"/>
      <c r="D66" s="2"/>
      <c r="E66" s="10"/>
      <c r="F66" s="41"/>
      <c r="G66" s="2"/>
    </row>
    <row r="67" spans="1:9" ht="15" customHeight="1">
      <c r="A67" s="2"/>
      <c r="B67" s="9"/>
      <c r="C67" s="2"/>
      <c r="D67" s="2"/>
      <c r="E67" s="10"/>
      <c r="F67" s="12"/>
      <c r="G67" s="2"/>
    </row>
    <row r="68" spans="1:9" ht="33" customHeight="1">
      <c r="A68" s="2"/>
      <c r="B68" s="16" t="s">
        <v>78</v>
      </c>
      <c r="C68" s="2"/>
      <c r="D68" s="2"/>
      <c r="E68" s="2"/>
      <c r="F68" s="12"/>
      <c r="G68" s="2"/>
    </row>
    <row r="69" spans="1:9">
      <c r="A69" s="62">
        <v>1</v>
      </c>
      <c r="B69" s="64" t="s">
        <v>79</v>
      </c>
      <c r="C69" s="62" t="s">
        <v>85</v>
      </c>
      <c r="D69" s="62">
        <v>10</v>
      </c>
      <c r="E69" s="80">
        <v>300</v>
      </c>
      <c r="F69" s="80">
        <f>E69*D69</f>
        <v>3000</v>
      </c>
      <c r="G69" s="62"/>
    </row>
    <row r="70" spans="1:9">
      <c r="A70" s="62">
        <v>2</v>
      </c>
      <c r="B70" s="64" t="s">
        <v>80</v>
      </c>
      <c r="C70" s="62" t="s">
        <v>85</v>
      </c>
      <c r="D70" s="62">
        <v>20</v>
      </c>
      <c r="E70" s="80">
        <v>400</v>
      </c>
      <c r="F70" s="80">
        <f t="shared" ref="F70:F74" si="4">E70*D70</f>
        <v>8000</v>
      </c>
      <c r="G70" s="62"/>
    </row>
    <row r="71" spans="1:9" ht="23.25" customHeight="1">
      <c r="A71" s="67">
        <v>3</v>
      </c>
      <c r="B71" s="65" t="s">
        <v>81</v>
      </c>
      <c r="C71" s="67" t="s">
        <v>85</v>
      </c>
      <c r="D71" s="67">
        <v>20</v>
      </c>
      <c r="E71" s="81">
        <v>700</v>
      </c>
      <c r="F71" s="80">
        <f t="shared" si="4"/>
        <v>14000</v>
      </c>
      <c r="G71" s="67"/>
    </row>
    <row r="72" spans="1:9">
      <c r="A72" s="62">
        <v>4</v>
      </c>
      <c r="B72" s="66" t="s">
        <v>82</v>
      </c>
      <c r="C72" s="62" t="s">
        <v>85</v>
      </c>
      <c r="D72" s="62">
        <v>50</v>
      </c>
      <c r="E72" s="80">
        <v>400</v>
      </c>
      <c r="F72" s="80">
        <f t="shared" si="4"/>
        <v>20000</v>
      </c>
      <c r="G72" s="62"/>
    </row>
    <row r="73" spans="1:9" ht="15.75">
      <c r="A73" s="62">
        <v>5</v>
      </c>
      <c r="B73" s="65" t="s">
        <v>83</v>
      </c>
      <c r="C73" s="62" t="s">
        <v>85</v>
      </c>
      <c r="D73" s="62">
        <v>20</v>
      </c>
      <c r="E73" s="80">
        <v>350</v>
      </c>
      <c r="F73" s="80">
        <f t="shared" si="4"/>
        <v>7000</v>
      </c>
      <c r="G73" s="62"/>
    </row>
    <row r="74" spans="1:9">
      <c r="A74" s="62">
        <v>6</v>
      </c>
      <c r="B74" s="64" t="s">
        <v>84</v>
      </c>
      <c r="C74" s="62" t="s">
        <v>85</v>
      </c>
      <c r="D74" s="62">
        <v>10</v>
      </c>
      <c r="E74" s="80">
        <v>350</v>
      </c>
      <c r="F74" s="80">
        <f t="shared" si="4"/>
        <v>3500</v>
      </c>
      <c r="G74" s="62"/>
    </row>
    <row r="75" spans="1:9">
      <c r="A75" s="62"/>
      <c r="B75" s="63"/>
      <c r="C75" s="62"/>
      <c r="D75" s="62"/>
      <c r="E75" s="80"/>
      <c r="F75" s="80"/>
      <c r="G75" s="62"/>
    </row>
    <row r="76" spans="1:9" ht="15.75">
      <c r="A76" s="35"/>
      <c r="B76" s="36" t="s">
        <v>30</v>
      </c>
      <c r="C76" s="35"/>
      <c r="D76" s="35"/>
      <c r="E76" s="82"/>
      <c r="F76" s="18">
        <f>SUM(F69:F75)</f>
        <v>55500</v>
      </c>
      <c r="G76" s="82">
        <v>55.5</v>
      </c>
    </row>
    <row r="77" spans="1:9" ht="15.75" thickBot="1">
      <c r="A77" s="21"/>
      <c r="B77" s="21"/>
      <c r="C77" s="21"/>
      <c r="D77" s="21"/>
      <c r="E77" s="21"/>
      <c r="F77" s="21"/>
      <c r="G77" s="21"/>
    </row>
    <row r="78" spans="1:9" ht="36" customHeight="1" thickBot="1">
      <c r="A78" s="54"/>
      <c r="B78" s="55" t="s">
        <v>274</v>
      </c>
      <c r="C78" s="56"/>
      <c r="D78" s="56"/>
      <c r="E78" s="56"/>
      <c r="F78" s="57">
        <f>F76+F65</f>
        <v>418998.51005999994</v>
      </c>
      <c r="G78" s="87">
        <v>419</v>
      </c>
    </row>
    <row r="79" spans="1:9" ht="18.75">
      <c r="F79" s="53"/>
    </row>
    <row r="80" spans="1:9">
      <c r="B80" t="s">
        <v>221</v>
      </c>
      <c r="F80" t="s">
        <v>222</v>
      </c>
    </row>
    <row r="82" spans="1:7" ht="15.75">
      <c r="B82" s="43" t="s">
        <v>61</v>
      </c>
      <c r="F82" t="s">
        <v>3</v>
      </c>
    </row>
    <row r="84" spans="1:7" ht="15.75">
      <c r="C84" s="448" t="s">
        <v>259</v>
      </c>
      <c r="D84" s="448"/>
      <c r="E84" s="448"/>
      <c r="F84" s="448"/>
    </row>
    <row r="86" spans="1:7" ht="15.75">
      <c r="A86" s="448" t="s">
        <v>277</v>
      </c>
      <c r="B86" s="448"/>
      <c r="C86" s="448"/>
      <c r="D86" s="448"/>
      <c r="E86" s="448"/>
      <c r="F86" s="448"/>
      <c r="G86" s="448"/>
    </row>
    <row r="87" spans="1:7" ht="15.75">
      <c r="B87" s="448" t="s">
        <v>260</v>
      </c>
      <c r="C87" s="448"/>
      <c r="D87" s="448"/>
      <c r="E87" s="448"/>
      <c r="F87" s="448"/>
    </row>
    <row r="88" spans="1:7" ht="15.75">
      <c r="B88" s="448" t="s">
        <v>261</v>
      </c>
      <c r="C88" s="448"/>
      <c r="D88" s="448"/>
      <c r="E88" s="448"/>
      <c r="F88" s="448"/>
    </row>
    <row r="89" spans="1:7">
      <c r="A89" s="449" t="s">
        <v>280</v>
      </c>
      <c r="B89" s="449"/>
      <c r="C89" s="449"/>
      <c r="D89" s="449"/>
      <c r="E89" s="449"/>
      <c r="F89" s="449"/>
      <c r="G89" s="449"/>
    </row>
    <row r="90" spans="1:7" ht="15.75">
      <c r="B90" s="259"/>
      <c r="C90" s="259"/>
      <c r="D90" s="259"/>
      <c r="E90" s="259"/>
      <c r="F90" s="259"/>
    </row>
    <row r="91" spans="1:7" ht="15.75" thickBot="1"/>
    <row r="92" spans="1:7" ht="30.75" thickBot="1">
      <c r="A92" s="15"/>
      <c r="B92" s="258"/>
      <c r="C92" s="387" t="s">
        <v>6</v>
      </c>
      <c r="D92" s="387"/>
      <c r="E92" s="258" t="s">
        <v>39</v>
      </c>
      <c r="F92" s="258" t="s">
        <v>38</v>
      </c>
      <c r="G92" s="42" t="s">
        <v>40</v>
      </c>
    </row>
    <row r="93" spans="1:7">
      <c r="A93" s="13"/>
      <c r="B93" s="13"/>
      <c r="C93" s="14"/>
      <c r="D93" s="14"/>
      <c r="E93" s="14"/>
      <c r="F93" s="69"/>
      <c r="G93" s="13"/>
    </row>
    <row r="94" spans="1:7" ht="15.75">
      <c r="A94" s="2"/>
      <c r="B94" s="17" t="s">
        <v>31</v>
      </c>
      <c r="C94" s="3"/>
      <c r="D94" s="3"/>
      <c r="E94" s="3"/>
      <c r="F94" s="14"/>
      <c r="G94" s="2"/>
    </row>
    <row r="95" spans="1:7">
      <c r="A95" s="2">
        <v>1</v>
      </c>
      <c r="B95" s="2" t="s">
        <v>32</v>
      </c>
      <c r="C95" s="5">
        <v>2</v>
      </c>
      <c r="D95" s="6" t="s">
        <v>14</v>
      </c>
      <c r="E95" s="7">
        <v>110</v>
      </c>
      <c r="F95" s="44">
        <f>C95*E95</f>
        <v>220</v>
      </c>
      <c r="G95" s="2"/>
    </row>
    <row r="96" spans="1:7">
      <c r="A96" s="2">
        <v>2</v>
      </c>
      <c r="B96" s="2" t="s">
        <v>33</v>
      </c>
      <c r="C96" s="5">
        <v>2</v>
      </c>
      <c r="D96" s="6" t="s">
        <v>14</v>
      </c>
      <c r="E96" s="7">
        <v>320</v>
      </c>
      <c r="F96" s="44">
        <f>E96*C96</f>
        <v>640</v>
      </c>
      <c r="G96" s="2"/>
    </row>
    <row r="97" spans="1:7">
      <c r="A97" s="2">
        <v>3</v>
      </c>
      <c r="B97" s="2" t="s">
        <v>34</v>
      </c>
      <c r="C97" s="5">
        <v>4</v>
      </c>
      <c r="D97" s="6" t="s">
        <v>14</v>
      </c>
      <c r="E97" s="7">
        <v>9</v>
      </c>
      <c r="F97" s="44">
        <f t="shared" ref="F97:F99" si="5">E97*C97</f>
        <v>36</v>
      </c>
      <c r="G97" s="2"/>
    </row>
    <row r="98" spans="1:7">
      <c r="A98" s="2">
        <v>4</v>
      </c>
      <c r="B98" s="2" t="s">
        <v>35</v>
      </c>
      <c r="C98" s="5">
        <v>2</v>
      </c>
      <c r="D98" s="6" t="s">
        <v>14</v>
      </c>
      <c r="E98" s="7">
        <v>6</v>
      </c>
      <c r="F98" s="44">
        <f t="shared" si="5"/>
        <v>12</v>
      </c>
      <c r="G98" s="2"/>
    </row>
    <row r="99" spans="1:7">
      <c r="A99" s="2">
        <v>5</v>
      </c>
      <c r="B99" s="2" t="s">
        <v>36</v>
      </c>
      <c r="C99" s="5">
        <v>1</v>
      </c>
      <c r="D99" s="6" t="s">
        <v>16</v>
      </c>
      <c r="E99" s="7">
        <v>43.55</v>
      </c>
      <c r="F99" s="44">
        <f t="shared" si="5"/>
        <v>43.55</v>
      </c>
      <c r="G99" s="2"/>
    </row>
    <row r="100" spans="1:7" ht="15.75">
      <c r="A100" s="20"/>
      <c r="B100" s="20" t="s">
        <v>30</v>
      </c>
      <c r="C100" s="19"/>
      <c r="D100" s="19"/>
      <c r="E100" s="18"/>
      <c r="F100" s="46">
        <f>SUM(F95:F99)</f>
        <v>951.55</v>
      </c>
      <c r="G100" s="88">
        <v>0.95</v>
      </c>
    </row>
    <row r="101" spans="1:7">
      <c r="A101" s="2"/>
      <c r="B101" s="2"/>
      <c r="C101" s="3"/>
      <c r="D101" s="3"/>
      <c r="E101" s="7"/>
      <c r="F101" s="45"/>
      <c r="G101" s="2"/>
    </row>
    <row r="102" spans="1:7" ht="15.75">
      <c r="A102" s="2"/>
      <c r="B102" s="17" t="s">
        <v>20</v>
      </c>
      <c r="C102" s="4"/>
      <c r="D102" s="4"/>
      <c r="E102" s="8"/>
      <c r="F102" s="7"/>
      <c r="G102" s="2"/>
    </row>
    <row r="103" spans="1:7" ht="30">
      <c r="A103" s="2">
        <v>1</v>
      </c>
      <c r="B103" s="9" t="s">
        <v>19</v>
      </c>
      <c r="C103" s="2">
        <v>102</v>
      </c>
      <c r="D103" s="2" t="s">
        <v>7</v>
      </c>
      <c r="E103" s="10">
        <v>1185.05</v>
      </c>
      <c r="F103" s="8">
        <f>C103*E103</f>
        <v>120875.09999999999</v>
      </c>
      <c r="G103" s="2"/>
    </row>
    <row r="104" spans="1:7" ht="30">
      <c r="A104" s="2">
        <v>2</v>
      </c>
      <c r="B104" s="9" t="s">
        <v>63</v>
      </c>
      <c r="C104" s="2">
        <v>24</v>
      </c>
      <c r="D104" s="2" t="s">
        <v>7</v>
      </c>
      <c r="E104" s="10">
        <v>1385</v>
      </c>
      <c r="F104" s="8">
        <f t="shared" ref="F104:F112" si="6">C104*E104</f>
        <v>33240</v>
      </c>
      <c r="G104" s="2"/>
    </row>
    <row r="105" spans="1:7" ht="45">
      <c r="A105" s="2">
        <v>3</v>
      </c>
      <c r="B105" s="9" t="s">
        <v>4</v>
      </c>
      <c r="C105" s="2"/>
      <c r="D105" s="2"/>
      <c r="E105" s="10"/>
      <c r="F105" s="8">
        <f t="shared" si="6"/>
        <v>0</v>
      </c>
      <c r="G105" s="2"/>
    </row>
    <row r="106" spans="1:7" ht="45">
      <c r="A106" s="2">
        <v>4</v>
      </c>
      <c r="B106" s="9" t="s">
        <v>5</v>
      </c>
      <c r="C106" s="2"/>
      <c r="D106" s="2"/>
      <c r="E106" s="10"/>
      <c r="F106" s="8">
        <f t="shared" si="6"/>
        <v>0</v>
      </c>
      <c r="G106" s="2"/>
    </row>
    <row r="107" spans="1:7">
      <c r="A107" s="2">
        <v>5</v>
      </c>
      <c r="B107" s="9" t="s">
        <v>8</v>
      </c>
      <c r="C107" s="2">
        <v>1</v>
      </c>
      <c r="D107" s="2" t="s">
        <v>9</v>
      </c>
      <c r="E107" s="10">
        <v>916.67</v>
      </c>
      <c r="F107" s="8">
        <f t="shared" si="6"/>
        <v>916.67</v>
      </c>
      <c r="G107" s="2"/>
    </row>
    <row r="108" spans="1:7">
      <c r="A108" s="2">
        <v>6</v>
      </c>
      <c r="B108" s="9" t="s">
        <v>10</v>
      </c>
      <c r="C108" s="2">
        <v>5</v>
      </c>
      <c r="D108" s="2" t="s">
        <v>9</v>
      </c>
      <c r="E108" s="10">
        <v>107.5</v>
      </c>
      <c r="F108" s="8">
        <f t="shared" si="6"/>
        <v>537.5</v>
      </c>
      <c r="G108" s="2"/>
    </row>
    <row r="109" spans="1:7">
      <c r="A109" s="2">
        <v>7</v>
      </c>
      <c r="B109" s="9" t="s">
        <v>11</v>
      </c>
      <c r="C109" s="2">
        <v>2.1000000000000001E-2</v>
      </c>
      <c r="D109" s="2" t="s">
        <v>12</v>
      </c>
      <c r="E109" s="10">
        <v>24206.19</v>
      </c>
      <c r="F109" s="8">
        <f t="shared" si="6"/>
        <v>508.32999000000001</v>
      </c>
      <c r="G109" s="2"/>
    </row>
    <row r="110" spans="1:7">
      <c r="A110" s="2">
        <v>8</v>
      </c>
      <c r="B110" s="9" t="s">
        <v>13</v>
      </c>
      <c r="C110" s="2">
        <v>2</v>
      </c>
      <c r="D110" s="2" t="s">
        <v>14</v>
      </c>
      <c r="E110" s="10">
        <v>1700</v>
      </c>
      <c r="F110" s="8">
        <f t="shared" si="6"/>
        <v>3400</v>
      </c>
      <c r="G110" s="2"/>
    </row>
    <row r="111" spans="1:7">
      <c r="A111" s="2">
        <v>9</v>
      </c>
      <c r="B111" s="9" t="s">
        <v>15</v>
      </c>
      <c r="C111" s="2">
        <v>15</v>
      </c>
      <c r="D111" s="2" t="s">
        <v>16</v>
      </c>
      <c r="E111" s="10">
        <v>47.2</v>
      </c>
      <c r="F111" s="8">
        <f t="shared" si="6"/>
        <v>708</v>
      </c>
      <c r="G111" s="2"/>
    </row>
    <row r="112" spans="1:7" ht="15.75" thickBot="1">
      <c r="A112" s="21">
        <v>10</v>
      </c>
      <c r="B112" s="22" t="s">
        <v>17</v>
      </c>
      <c r="C112" s="21">
        <v>1</v>
      </c>
      <c r="D112" s="21" t="s">
        <v>14</v>
      </c>
      <c r="E112" s="23">
        <v>220</v>
      </c>
      <c r="F112" s="71">
        <f t="shared" si="6"/>
        <v>220</v>
      </c>
      <c r="G112" s="21"/>
    </row>
    <row r="113" spans="1:7" ht="15.75" thickBot="1">
      <c r="A113" s="25"/>
      <c r="B113" s="26" t="s">
        <v>30</v>
      </c>
      <c r="C113" s="27"/>
      <c r="D113" s="27"/>
      <c r="E113" s="70"/>
      <c r="F113" s="73">
        <f>SUM(F103:F112)</f>
        <v>160405.59998999999</v>
      </c>
      <c r="G113" s="89">
        <v>160.4</v>
      </c>
    </row>
    <row r="114" spans="1:7">
      <c r="A114" s="13"/>
      <c r="B114" s="13"/>
      <c r="C114" s="13"/>
      <c r="D114" s="13"/>
      <c r="E114" s="24"/>
      <c r="F114" s="72"/>
      <c r="G114" s="13"/>
    </row>
    <row r="115" spans="1:7" ht="15.75">
      <c r="A115" s="2"/>
      <c r="B115" s="16" t="s">
        <v>21</v>
      </c>
      <c r="C115" s="2"/>
      <c r="D115" s="2"/>
      <c r="E115" s="10"/>
      <c r="F115" s="24"/>
      <c r="G115" s="2"/>
    </row>
    <row r="116" spans="1:7" ht="30">
      <c r="A116" s="2">
        <v>1</v>
      </c>
      <c r="B116" s="9" t="s">
        <v>22</v>
      </c>
      <c r="C116" s="2">
        <v>14</v>
      </c>
      <c r="D116" s="2" t="s">
        <v>7</v>
      </c>
      <c r="E116" s="10">
        <v>1371.43</v>
      </c>
      <c r="F116" s="10">
        <f>E116*C116</f>
        <v>19200.02</v>
      </c>
      <c r="G116" s="2"/>
    </row>
    <row r="117" spans="1:7" ht="30">
      <c r="A117" s="2">
        <v>2</v>
      </c>
      <c r="B117" s="9" t="s">
        <v>62</v>
      </c>
      <c r="C117" s="2">
        <v>2</v>
      </c>
      <c r="D117" s="2" t="s">
        <v>14</v>
      </c>
      <c r="E117" s="10">
        <v>852.87</v>
      </c>
      <c r="F117" s="10">
        <f t="shared" ref="F117:F126" si="7">E117*C117</f>
        <v>1705.74</v>
      </c>
      <c r="G117" s="2"/>
    </row>
    <row r="118" spans="1:7">
      <c r="A118" s="2">
        <v>3</v>
      </c>
      <c r="B118" s="9" t="s">
        <v>24</v>
      </c>
      <c r="C118" s="2">
        <v>19</v>
      </c>
      <c r="D118" s="2" t="s">
        <v>23</v>
      </c>
      <c r="E118" s="10">
        <v>292.87</v>
      </c>
      <c r="F118" s="10">
        <f t="shared" si="7"/>
        <v>5564.53</v>
      </c>
      <c r="G118" s="2"/>
    </row>
    <row r="119" spans="1:7" ht="30">
      <c r="A119" s="2">
        <v>4</v>
      </c>
      <c r="B119" s="9" t="s">
        <v>18</v>
      </c>
      <c r="C119" s="2">
        <v>24</v>
      </c>
      <c r="D119" s="2" t="s">
        <v>7</v>
      </c>
      <c r="E119" s="10">
        <v>1566.58</v>
      </c>
      <c r="F119" s="10">
        <f t="shared" si="7"/>
        <v>37597.919999999998</v>
      </c>
      <c r="G119" s="2"/>
    </row>
    <row r="120" spans="1:7">
      <c r="A120" s="2">
        <v>5</v>
      </c>
      <c r="B120" s="9" t="s">
        <v>24</v>
      </c>
      <c r="C120" s="2">
        <v>9</v>
      </c>
      <c r="D120" s="2" t="s">
        <v>23</v>
      </c>
      <c r="E120" s="10">
        <v>321.83</v>
      </c>
      <c r="F120" s="10">
        <f t="shared" si="7"/>
        <v>2896.47</v>
      </c>
      <c r="G120" s="2"/>
    </row>
    <row r="121" spans="1:7">
      <c r="A121" s="2">
        <v>6</v>
      </c>
      <c r="B121" s="9" t="s">
        <v>25</v>
      </c>
      <c r="C121" s="2">
        <v>12</v>
      </c>
      <c r="D121" s="2" t="s">
        <v>14</v>
      </c>
      <c r="E121" s="10">
        <v>61.6</v>
      </c>
      <c r="F121" s="10">
        <f t="shared" si="7"/>
        <v>739.2</v>
      </c>
      <c r="G121" s="2"/>
    </row>
    <row r="122" spans="1:7">
      <c r="A122" s="2">
        <v>7</v>
      </c>
      <c r="B122" s="9" t="s">
        <v>26</v>
      </c>
      <c r="C122" s="2">
        <v>7.3</v>
      </c>
      <c r="D122" s="2" t="s">
        <v>16</v>
      </c>
      <c r="E122" s="10">
        <v>90</v>
      </c>
      <c r="F122" s="10">
        <f t="shared" si="7"/>
        <v>657</v>
      </c>
      <c r="G122" s="2"/>
    </row>
    <row r="123" spans="1:7">
      <c r="A123" s="2">
        <v>8</v>
      </c>
      <c r="B123" s="11" t="s">
        <v>27</v>
      </c>
      <c r="C123" s="2">
        <v>2.222</v>
      </c>
      <c r="D123" s="2" t="s">
        <v>16</v>
      </c>
      <c r="E123" s="10">
        <v>90</v>
      </c>
      <c r="F123" s="10">
        <f t="shared" si="7"/>
        <v>199.98</v>
      </c>
      <c r="G123" s="2"/>
    </row>
    <row r="124" spans="1:7">
      <c r="A124" s="2">
        <v>9</v>
      </c>
      <c r="B124" s="9" t="s">
        <v>15</v>
      </c>
      <c r="C124" s="2">
        <v>10</v>
      </c>
      <c r="D124" s="2" t="s">
        <v>16</v>
      </c>
      <c r="E124" s="10">
        <v>47.2</v>
      </c>
      <c r="F124" s="10">
        <f t="shared" si="7"/>
        <v>472</v>
      </c>
      <c r="G124" s="2"/>
    </row>
    <row r="125" spans="1:7">
      <c r="A125" s="2">
        <v>10</v>
      </c>
      <c r="B125" s="9" t="s">
        <v>28</v>
      </c>
      <c r="C125" s="2">
        <v>10</v>
      </c>
      <c r="D125" s="2" t="s">
        <v>16</v>
      </c>
      <c r="E125" s="10">
        <v>43.05</v>
      </c>
      <c r="F125" s="10">
        <f t="shared" si="7"/>
        <v>430.5</v>
      </c>
      <c r="G125" s="2"/>
    </row>
    <row r="126" spans="1:7" ht="15.75" thickBot="1">
      <c r="A126" s="21">
        <v>11</v>
      </c>
      <c r="B126" s="22" t="s">
        <v>29</v>
      </c>
      <c r="C126" s="21">
        <v>6.5</v>
      </c>
      <c r="D126" s="21" t="s">
        <v>7</v>
      </c>
      <c r="E126" s="23">
        <v>55</v>
      </c>
      <c r="F126" s="10">
        <f t="shared" si="7"/>
        <v>357.5</v>
      </c>
      <c r="G126" s="21"/>
    </row>
    <row r="127" spans="1:7" ht="16.5" thickBot="1">
      <c r="A127" s="31"/>
      <c r="B127" s="32" t="s">
        <v>30</v>
      </c>
      <c r="C127" s="33"/>
      <c r="D127" s="33"/>
      <c r="E127" s="30"/>
      <c r="F127" s="47">
        <f>SUM(F116:F126)</f>
        <v>69820.859999999986</v>
      </c>
      <c r="G127" s="34">
        <v>69.819999999999993</v>
      </c>
    </row>
    <row r="128" spans="1:7" ht="15.75">
      <c r="A128" s="13"/>
      <c r="B128" s="28"/>
      <c r="C128" s="13"/>
      <c r="D128" s="13"/>
      <c r="E128" s="24"/>
      <c r="F128" s="48"/>
      <c r="G128" s="13"/>
    </row>
    <row r="129" spans="1:7" ht="15.75">
      <c r="A129" s="2"/>
      <c r="B129" s="16" t="s">
        <v>37</v>
      </c>
      <c r="C129" s="2"/>
      <c r="D129" s="2"/>
      <c r="E129" s="10"/>
      <c r="F129" s="29"/>
      <c r="G129" s="2"/>
    </row>
    <row r="130" spans="1:7">
      <c r="A130" s="2">
        <v>1</v>
      </c>
      <c r="B130" s="9" t="s">
        <v>10</v>
      </c>
      <c r="C130" s="2">
        <v>7</v>
      </c>
      <c r="D130" s="2" t="s">
        <v>49</v>
      </c>
      <c r="E130" s="10">
        <v>108.33</v>
      </c>
      <c r="F130" s="12">
        <f>E130*C130</f>
        <v>758.31</v>
      </c>
      <c r="G130" s="2"/>
    </row>
    <row r="131" spans="1:7">
      <c r="A131" s="2">
        <v>2</v>
      </c>
      <c r="B131" s="9" t="s">
        <v>25</v>
      </c>
      <c r="C131" s="2">
        <v>10</v>
      </c>
      <c r="D131" s="2" t="s">
        <v>14</v>
      </c>
      <c r="E131" s="10">
        <v>65.45</v>
      </c>
      <c r="F131" s="12">
        <f t="shared" ref="F131:F143" si="8">E131*C131</f>
        <v>654.5</v>
      </c>
      <c r="G131" s="2"/>
    </row>
    <row r="132" spans="1:7">
      <c r="A132" s="2">
        <v>3</v>
      </c>
      <c r="B132" s="9" t="s">
        <v>50</v>
      </c>
      <c r="C132" s="2">
        <v>9</v>
      </c>
      <c r="D132" s="2" t="s">
        <v>14</v>
      </c>
      <c r="E132" s="10">
        <v>25.75</v>
      </c>
      <c r="F132" s="12">
        <f t="shared" si="8"/>
        <v>231.75</v>
      </c>
      <c r="G132" s="2"/>
    </row>
    <row r="133" spans="1:7">
      <c r="A133" s="2">
        <v>4</v>
      </c>
      <c r="B133" s="9" t="s">
        <v>51</v>
      </c>
      <c r="C133" s="2">
        <v>2</v>
      </c>
      <c r="D133" s="2" t="s">
        <v>14</v>
      </c>
      <c r="E133" s="10">
        <v>2741.67</v>
      </c>
      <c r="F133" s="12">
        <f t="shared" si="8"/>
        <v>5483.34</v>
      </c>
      <c r="G133" s="2"/>
    </row>
    <row r="134" spans="1:7" ht="30">
      <c r="A134" s="2">
        <v>5</v>
      </c>
      <c r="B134" s="9" t="s">
        <v>52</v>
      </c>
      <c r="C134" s="2">
        <v>96</v>
      </c>
      <c r="D134" s="2" t="s">
        <v>7</v>
      </c>
      <c r="E134" s="10">
        <v>660</v>
      </c>
      <c r="F134" s="12">
        <f t="shared" si="8"/>
        <v>63360</v>
      </c>
      <c r="G134" s="2"/>
    </row>
    <row r="135" spans="1:7">
      <c r="A135" s="2">
        <v>6</v>
      </c>
      <c r="B135" s="9" t="s">
        <v>53</v>
      </c>
      <c r="C135" s="2">
        <v>16</v>
      </c>
      <c r="D135" s="2" t="s">
        <v>54</v>
      </c>
      <c r="E135" s="10">
        <v>402.5</v>
      </c>
      <c r="F135" s="12">
        <f t="shared" si="8"/>
        <v>6440</v>
      </c>
      <c r="G135" s="2"/>
    </row>
    <row r="136" spans="1:7">
      <c r="A136" s="2">
        <v>7</v>
      </c>
      <c r="B136" s="9" t="s">
        <v>32</v>
      </c>
      <c r="C136" s="2">
        <v>8</v>
      </c>
      <c r="D136" s="2" t="s">
        <v>14</v>
      </c>
      <c r="E136" s="10">
        <v>110</v>
      </c>
      <c r="F136" s="12">
        <f t="shared" si="8"/>
        <v>880</v>
      </c>
      <c r="G136" s="2"/>
    </row>
    <row r="137" spans="1:7">
      <c r="A137" s="2">
        <v>8</v>
      </c>
      <c r="B137" s="9" t="s">
        <v>36</v>
      </c>
      <c r="C137" s="2">
        <v>45</v>
      </c>
      <c r="D137" s="2" t="s">
        <v>16</v>
      </c>
      <c r="E137" s="10">
        <v>47.2</v>
      </c>
      <c r="F137" s="12">
        <f t="shared" si="8"/>
        <v>2124</v>
      </c>
      <c r="G137" s="2"/>
    </row>
    <row r="138" spans="1:7">
      <c r="A138" s="2">
        <v>8</v>
      </c>
      <c r="B138" s="9" t="s">
        <v>55</v>
      </c>
      <c r="C138" s="2">
        <v>5</v>
      </c>
      <c r="D138" s="2" t="s">
        <v>16</v>
      </c>
      <c r="E138" s="10">
        <v>41.52</v>
      </c>
      <c r="F138" s="12">
        <f t="shared" si="8"/>
        <v>207.60000000000002</v>
      </c>
      <c r="G138" s="2"/>
    </row>
    <row r="139" spans="1:7">
      <c r="A139" s="2"/>
      <c r="B139" s="9" t="s">
        <v>11</v>
      </c>
      <c r="C139" s="2">
        <v>2.1000000000000001E-2</v>
      </c>
      <c r="D139" s="2" t="s">
        <v>12</v>
      </c>
      <c r="E139" s="10">
        <v>24206.67</v>
      </c>
      <c r="F139" s="12">
        <f t="shared" si="8"/>
        <v>508.34006999999997</v>
      </c>
      <c r="G139" s="2"/>
    </row>
    <row r="140" spans="1:7" ht="45">
      <c r="A140" s="2"/>
      <c r="B140" s="9" t="s">
        <v>56</v>
      </c>
      <c r="C140" s="2">
        <v>8</v>
      </c>
      <c r="D140" s="2" t="s">
        <v>14</v>
      </c>
      <c r="E140" s="10">
        <v>538.27</v>
      </c>
      <c r="F140" s="12">
        <f t="shared" si="8"/>
        <v>4306.16</v>
      </c>
      <c r="G140" s="2"/>
    </row>
    <row r="141" spans="1:7" ht="30">
      <c r="A141" s="2"/>
      <c r="B141" s="9" t="s">
        <v>57</v>
      </c>
      <c r="C141" s="2">
        <v>90</v>
      </c>
      <c r="D141" s="2" t="s">
        <v>7</v>
      </c>
      <c r="E141" s="10">
        <v>496.55</v>
      </c>
      <c r="F141" s="12">
        <f t="shared" si="8"/>
        <v>44689.5</v>
      </c>
      <c r="G141" s="2"/>
    </row>
    <row r="142" spans="1:7">
      <c r="A142" s="2"/>
      <c r="B142" s="9" t="s">
        <v>53</v>
      </c>
      <c r="C142" s="2">
        <v>17</v>
      </c>
      <c r="D142" s="2" t="s">
        <v>54</v>
      </c>
      <c r="E142" s="10">
        <v>146</v>
      </c>
      <c r="F142" s="12">
        <f t="shared" si="8"/>
        <v>2482</v>
      </c>
      <c r="G142" s="2"/>
    </row>
    <row r="143" spans="1:7" ht="30">
      <c r="A143" s="2"/>
      <c r="B143" s="9" t="s">
        <v>58</v>
      </c>
      <c r="C143" s="2">
        <v>5</v>
      </c>
      <c r="D143" s="2" t="s">
        <v>16</v>
      </c>
      <c r="E143" s="10">
        <v>39</v>
      </c>
      <c r="F143" s="12">
        <f t="shared" si="8"/>
        <v>195</v>
      </c>
      <c r="G143" s="2"/>
    </row>
    <row r="144" spans="1:7">
      <c r="A144" s="2"/>
      <c r="B144" s="9"/>
      <c r="C144" s="2"/>
      <c r="D144" s="2"/>
      <c r="E144" s="10"/>
      <c r="F144" s="12"/>
      <c r="G144" s="2"/>
    </row>
    <row r="145" spans="1:7" ht="15.75">
      <c r="A145" s="35"/>
      <c r="B145" s="36" t="s">
        <v>30</v>
      </c>
      <c r="C145" s="35"/>
      <c r="D145" s="35"/>
      <c r="E145" s="37"/>
      <c r="F145" s="50">
        <f>SUM(F130:F144)</f>
        <v>132320.50007000001</v>
      </c>
      <c r="G145" s="35">
        <v>132.32</v>
      </c>
    </row>
    <row r="146" spans="1:7" ht="15.75">
      <c r="A146" s="2"/>
      <c r="B146" s="9"/>
      <c r="C146" s="2"/>
      <c r="D146" s="2"/>
      <c r="E146" s="10"/>
      <c r="F146" s="49"/>
      <c r="G146" s="2"/>
    </row>
    <row r="147" spans="1:7" ht="37.5">
      <c r="A147" s="38"/>
      <c r="B147" s="39" t="s">
        <v>46</v>
      </c>
      <c r="C147" s="38"/>
      <c r="D147" s="38"/>
      <c r="E147" s="40"/>
      <c r="F147" s="91">
        <f>F145+F127+F113+F100</f>
        <v>363498.51005999994</v>
      </c>
      <c r="G147" s="86">
        <v>363.5</v>
      </c>
    </row>
    <row r="148" spans="1:7" ht="18.75">
      <c r="A148" s="2"/>
      <c r="B148" s="9"/>
      <c r="C148" s="2"/>
      <c r="D148" s="2"/>
      <c r="E148" s="10"/>
      <c r="F148" s="41"/>
      <c r="G148" s="2"/>
    </row>
    <row r="149" spans="1:7">
      <c r="A149" s="2"/>
      <c r="B149" s="9"/>
      <c r="C149" s="2"/>
      <c r="D149" s="2"/>
      <c r="E149" s="10"/>
      <c r="F149" s="12"/>
      <c r="G149" s="2"/>
    </row>
    <row r="150" spans="1:7" ht="31.5">
      <c r="A150" s="2"/>
      <c r="B150" s="16" t="s">
        <v>78</v>
      </c>
      <c r="C150" s="2"/>
      <c r="D150" s="2"/>
      <c r="E150" s="2"/>
      <c r="F150" s="12"/>
      <c r="G150" s="2"/>
    </row>
    <row r="151" spans="1:7">
      <c r="A151" s="62">
        <v>1</v>
      </c>
      <c r="B151" s="64" t="s">
        <v>79</v>
      </c>
      <c r="C151" s="62" t="s">
        <v>85</v>
      </c>
      <c r="D151" s="62">
        <v>10</v>
      </c>
      <c r="E151" s="80">
        <v>300</v>
      </c>
      <c r="F151" s="80">
        <f>E151*D151</f>
        <v>3000</v>
      </c>
      <c r="G151" s="62"/>
    </row>
    <row r="152" spans="1:7">
      <c r="A152" s="62">
        <v>2</v>
      </c>
      <c r="B152" s="64" t="s">
        <v>80</v>
      </c>
      <c r="C152" s="62" t="s">
        <v>85</v>
      </c>
      <c r="D152" s="62">
        <v>20</v>
      </c>
      <c r="E152" s="80">
        <v>400</v>
      </c>
      <c r="F152" s="80">
        <f t="shared" ref="F152:F156" si="9">E152*D152</f>
        <v>8000</v>
      </c>
      <c r="G152" s="62"/>
    </row>
    <row r="153" spans="1:7" ht="15.75">
      <c r="A153" s="67">
        <v>3</v>
      </c>
      <c r="B153" s="65" t="s">
        <v>81</v>
      </c>
      <c r="C153" s="67" t="s">
        <v>85</v>
      </c>
      <c r="D153" s="67">
        <v>20</v>
      </c>
      <c r="E153" s="81">
        <v>700</v>
      </c>
      <c r="F153" s="80">
        <f t="shared" si="9"/>
        <v>14000</v>
      </c>
      <c r="G153" s="67"/>
    </row>
    <row r="154" spans="1:7">
      <c r="A154" s="62">
        <v>4</v>
      </c>
      <c r="B154" s="66" t="s">
        <v>82</v>
      </c>
      <c r="C154" s="62" t="s">
        <v>85</v>
      </c>
      <c r="D154" s="62">
        <v>50</v>
      </c>
      <c r="E154" s="80">
        <v>400</v>
      </c>
      <c r="F154" s="80">
        <f t="shared" si="9"/>
        <v>20000</v>
      </c>
      <c r="G154" s="62"/>
    </row>
    <row r="155" spans="1:7" ht="15.75">
      <c r="A155" s="62">
        <v>5</v>
      </c>
      <c r="B155" s="65" t="s">
        <v>83</v>
      </c>
      <c r="C155" s="62" t="s">
        <v>85</v>
      </c>
      <c r="D155" s="62">
        <v>20</v>
      </c>
      <c r="E155" s="80">
        <v>350</v>
      </c>
      <c r="F155" s="80">
        <f t="shared" si="9"/>
        <v>7000</v>
      </c>
      <c r="G155" s="62"/>
    </row>
    <row r="156" spans="1:7">
      <c r="A156" s="62">
        <v>6</v>
      </c>
      <c r="B156" s="64" t="s">
        <v>84</v>
      </c>
      <c r="C156" s="62" t="s">
        <v>85</v>
      </c>
      <c r="D156" s="62">
        <v>10</v>
      </c>
      <c r="E156" s="80">
        <v>350</v>
      </c>
      <c r="F156" s="80">
        <f t="shared" si="9"/>
        <v>3500</v>
      </c>
      <c r="G156" s="62"/>
    </row>
    <row r="157" spans="1:7">
      <c r="A157" s="62"/>
      <c r="B157" s="63"/>
      <c r="C157" s="62"/>
      <c r="D157" s="62"/>
      <c r="E157" s="80"/>
      <c r="F157" s="80"/>
      <c r="G157" s="62"/>
    </row>
    <row r="158" spans="1:7" ht="15.75">
      <c r="A158" s="35"/>
      <c r="B158" s="36" t="s">
        <v>30</v>
      </c>
      <c r="C158" s="35"/>
      <c r="D158" s="35"/>
      <c r="E158" s="82"/>
      <c r="F158" s="18">
        <f>SUM(F151:F157)</f>
        <v>55500</v>
      </c>
      <c r="G158" s="82">
        <v>55.5</v>
      </c>
    </row>
    <row r="159" spans="1:7" ht="15.75" thickBot="1">
      <c r="A159" s="21"/>
      <c r="B159" s="21"/>
      <c r="C159" s="21"/>
      <c r="D159" s="21"/>
      <c r="E159" s="21"/>
      <c r="F159" s="21"/>
      <c r="G159" s="21"/>
    </row>
    <row r="160" spans="1:7" ht="38.25" thickBot="1">
      <c r="A160" s="54"/>
      <c r="B160" s="55" t="s">
        <v>274</v>
      </c>
      <c r="C160" s="56"/>
      <c r="D160" s="56"/>
      <c r="E160" s="56"/>
      <c r="F160" s="57">
        <f>F158+F147</f>
        <v>418998.51005999994</v>
      </c>
      <c r="G160" s="87">
        <v>419</v>
      </c>
    </row>
    <row r="161" spans="2:6" ht="18.75">
      <c r="F161" s="53"/>
    </row>
    <row r="162" spans="2:6">
      <c r="B162" t="s">
        <v>221</v>
      </c>
      <c r="F162" t="s">
        <v>222</v>
      </c>
    </row>
    <row r="164" spans="2:6" ht="15.75">
      <c r="B164" s="43" t="s">
        <v>61</v>
      </c>
      <c r="F164" t="s">
        <v>3</v>
      </c>
    </row>
  </sheetData>
  <mergeCells count="12">
    <mergeCell ref="C92:D92"/>
    <mergeCell ref="A86:G86"/>
    <mergeCell ref="A89:G89"/>
    <mergeCell ref="C2:F2"/>
    <mergeCell ref="C84:F84"/>
    <mergeCell ref="B87:F87"/>
    <mergeCell ref="B88:F88"/>
    <mergeCell ref="B4:F4"/>
    <mergeCell ref="B5:F5"/>
    <mergeCell ref="B6:F6"/>
    <mergeCell ref="B7:F7"/>
    <mergeCell ref="C10:D10"/>
  </mergeCells>
  <pageMargins left="0.7" right="0.7" top="0.75" bottom="0.75" header="0.3" footer="0.3"/>
  <pageSetup paperSize="9" scale="88" orientation="portrait" r:id="rId1"/>
  <rowBreaks count="2" manualBreakCount="2">
    <brk id="37" max="6" man="1"/>
    <brk id="1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матеріал2</vt:lpstr>
      <vt:lpstr>московська2</vt:lpstr>
      <vt:lpstr>фін пл</vt:lpstr>
      <vt:lpstr>план заход</vt:lpstr>
      <vt:lpstr>внутр кварт</vt:lpstr>
      <vt:lpstr>кошт ТК60  до 75</vt:lpstr>
      <vt:lpstr>кошторТК 116 до93</vt:lpstr>
      <vt:lpstr>ремонт даху</vt:lpstr>
      <vt:lpstr>419</vt:lpstr>
      <vt:lpstr>162,04</vt:lpstr>
      <vt:lpstr>64,41</vt:lpstr>
      <vt:lpstr>Лист1</vt:lpstr>
      <vt:lpstr>'162,04'!Область_печати</vt:lpstr>
      <vt:lpstr>'419'!Область_печати</vt:lpstr>
      <vt:lpstr>'64,41'!Область_печати</vt:lpstr>
      <vt:lpstr>'внутр кварт'!Область_печати</vt:lpstr>
      <vt:lpstr>'кошт ТК60  до 75'!Область_печати</vt:lpstr>
      <vt:lpstr>'кошторТК 116 до93'!Область_печати</vt:lpstr>
      <vt:lpstr>матеріал2!Область_печати</vt:lpstr>
      <vt:lpstr>московська2!Область_печати</vt:lpstr>
      <vt:lpstr>'план заход'!Область_печати</vt:lpstr>
      <vt:lpstr>'ремонт даху'!Область_печати</vt:lpstr>
      <vt:lpstr>'фін пл'!Область_печати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2020-05-12T12:04:55Z</dcterms:modified>
</cp:coreProperties>
</file>